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3. ПЪТ БОРОВИНА\"/>
    </mc:Choice>
  </mc:AlternateContent>
  <bookViews>
    <workbookView xWindow="0" yWindow="0" windowWidth="19320" windowHeight="11535" tabRatio="870"/>
  </bookViews>
  <sheets>
    <sheet name="KCC-1" sheetId="17" r:id="rId1"/>
  </sheets>
  <externalReferences>
    <externalReference r:id="rId2"/>
  </externalReferences>
  <definedNames>
    <definedName name="Z_3142F84F_D6A9_4D06_B560_9BE66877479A_.wvu.PrintTitles" localSheetId="0" hidden="1">'KCC-1'!$2:$6</definedName>
    <definedName name="Z_48E15A38_C9D6_479D_9EB2_40FBF56F06EC_.wvu.PrintTitles" localSheetId="0" hidden="1">'KCC-1'!$2:$6</definedName>
    <definedName name="Z_8C492974_0BBB_4EE0_B32E_F6C6E8E65DCA_.wvu.PrintTitles" localSheetId="0" hidden="1">'KCC-1'!$2:$6</definedName>
    <definedName name="Z_951054D0_662B_11D5_8B89_00409534CFF1_.wvu.PrintTitles" localSheetId="0" hidden="1">'KCC-1'!$2:$6</definedName>
    <definedName name="Z_9B42D664_BDC5_4376_B659_2490BF67A191_.wvu.PrintTitles" localSheetId="0" hidden="1">'KCC-1'!$2:$6</definedName>
    <definedName name="Z_A7DAD745_3044_495E_BDDE_B62C222BDD12_.wvu.PrintTitles" localSheetId="0" hidden="1">'KCC-1'!$2:$6</definedName>
    <definedName name="Z_BC9F96C5_1BAA_4BD2_BDAD_8E5E33A8139C_.wvu.PrintTitles" localSheetId="0" hidden="1">'KCC-1'!$2:$6</definedName>
    <definedName name="Z_D608E404_492D_47B9_BD0D_7504F99E1772_.wvu.PrintTitles" localSheetId="0" hidden="1">'KCC-1'!$2:$6</definedName>
    <definedName name="Z_D89D6F2B_F6B0_4748_AAA8_289DF1E44E78_.wvu.PrintTitles" localSheetId="0" hidden="1">'KCC-1'!$2:$6</definedName>
    <definedName name="Z_DDBB7820_1FFC_11D8_B0B1_0020ED6F0D40_.wvu.PrintTitles" localSheetId="0" hidden="1">'KCC-1'!$2:$6</definedName>
    <definedName name="Z_DF859633_5DAF_40C6_AA98_E2DB01B1141F_.wvu.PrintTitles" localSheetId="0" hidden="1">'KCC-1'!$2:$6</definedName>
    <definedName name="Z_E1DB91F9_B4F3_4922_8F27_C42C51848CD3_.wvu.PrintTitles" localSheetId="0" hidden="1">'KCC-1'!$2:$6</definedName>
    <definedName name="Z_E3A50233_C556_427E_AABA_FA56A59F07A1_.wvu.PrintTitles" localSheetId="0" hidden="1">'KCC-1'!$2:$6</definedName>
    <definedName name="Z_FCDA3C55_77B7_4EEA_AF76_1781499C902F_.wvu.PrintTitles" localSheetId="0" hidden="1">'KCC-1'!$2:$6</definedName>
    <definedName name="д" localSheetId="0">[1]знаци!#REF!</definedName>
    <definedName name="д">[1]знаци!#REF!</definedName>
    <definedName name="л" localSheetId="0">[1]знаци!#REF!</definedName>
    <definedName name="л">[1]знаци!#REF!</definedName>
    <definedName name="_xlnm.Print_Area" localSheetId="0">'KCC-1'!$A$1:$F$65</definedName>
    <definedName name="_xlnm.Print_Titles" localSheetId="0">'KCC-1'!$6:$6</definedName>
  </definedNames>
  <calcPr calcId="162913"/>
</workbook>
</file>

<file path=xl/calcChain.xml><?xml version="1.0" encoding="utf-8"?>
<calcChain xmlns="http://schemas.openxmlformats.org/spreadsheetml/2006/main">
  <c r="D27" i="17" l="1"/>
  <c r="D28" i="17"/>
  <c r="D11" i="17"/>
  <c r="A28" i="17"/>
  <c r="A29" i="17" s="1"/>
  <c r="A30" i="17" s="1"/>
  <c r="D9" i="17"/>
  <c r="D8" i="17"/>
  <c r="D14" i="17"/>
  <c r="D15" i="17" l="1"/>
  <c r="A19" i="17" l="1"/>
  <c r="A20" i="17" s="1"/>
  <c r="A15" i="17"/>
  <c r="F16" i="17"/>
  <c r="A9" i="17"/>
  <c r="A10" i="17" s="1"/>
  <c r="A11" i="17" s="1"/>
  <c r="D10" i="17"/>
  <c r="D30" i="17" l="1"/>
  <c r="D29" i="17"/>
  <c r="D18" i="17" l="1"/>
  <c r="D20" i="17"/>
  <c r="F31" i="17" l="1"/>
  <c r="F25" i="17" l="1"/>
  <c r="A43" i="17"/>
  <c r="A44" i="17" s="1"/>
  <c r="F52" i="17"/>
  <c r="F53" i="17" s="1"/>
  <c r="F44" i="17"/>
  <c r="F49" i="17" l="1"/>
  <c r="F48" i="17"/>
  <c r="F47" i="17"/>
  <c r="F43" i="17"/>
  <c r="F42" i="17"/>
  <c r="A23" i="17" l="1"/>
  <c r="A24" i="17" s="1"/>
  <c r="F50" i="17"/>
  <c r="F45" i="17"/>
  <c r="F54" i="17" l="1"/>
  <c r="F55" i="17" s="1"/>
  <c r="F56" i="17" s="1"/>
  <c r="F12" i="17" l="1"/>
  <c r="F32" i="17" l="1"/>
  <c r="F33" i="17" l="1"/>
  <c r="F34" i="17" s="1"/>
  <c r="F58" i="17" l="1"/>
</calcChain>
</file>

<file path=xl/sharedStrings.xml><?xml version="1.0" encoding="utf-8"?>
<sst xmlns="http://schemas.openxmlformats.org/spreadsheetml/2006/main" count="84" uniqueCount="55">
  <si>
    <t>м3</t>
  </si>
  <si>
    <t>м2</t>
  </si>
  <si>
    <t>m'</t>
  </si>
  <si>
    <t>m3</t>
  </si>
  <si>
    <t>Уплътнен речен пясък под и около тръбите</t>
  </si>
  <si>
    <t>ЗЕМНИ РАБОТИ</t>
  </si>
  <si>
    <t>АСФАЛТОВИ РАБОТИ</t>
  </si>
  <si>
    <t xml:space="preserve">Доставка и монтаж на  рефлектиращи пътни знаци с постоянни размери, съгласно БДС 1517-2006, включително всички свързани с това разходи. </t>
  </si>
  <si>
    <t>ДДС 20%:</t>
  </si>
  <si>
    <t>Всичко:</t>
  </si>
  <si>
    <r>
      <t>Студено фрезоване на деформации на съществуващата асфалтобетонова настилка, включително изкопаване, натоварване, транспортиране на определено растояние, разтоварване на депо и оформянето му, съгласно изискванията на ТС.</t>
    </r>
    <r>
      <rPr>
        <b/>
        <sz val="10"/>
        <rFont val="Timok"/>
        <charset val="204"/>
      </rPr>
      <t xml:space="preserve">  </t>
    </r>
  </si>
  <si>
    <t>ПЪТНИ РАБОТИ</t>
  </si>
  <si>
    <t xml:space="preserve">Доставка и полагане на плътен асфалтобетон, тип А , с  дебелина в уплътнено състояние - 4 см, съгласно изискванията на проекта и ТС и всички свързани с това разходи  </t>
  </si>
  <si>
    <t>Направа на втори (свързващ) битумен разлив за връзка с различна ширина, съгласно изискванията на ТС</t>
  </si>
  <si>
    <r>
      <t xml:space="preserve">Доставка и монтаж на  рефлектиращи пътни знаци с променливи размери, съгласно БДС 1517-2006, включително всички свързани с това разходи. </t>
    </r>
    <r>
      <rPr>
        <b/>
        <sz val="10"/>
        <rFont val="Timok"/>
        <charset val="204"/>
      </rPr>
      <t xml:space="preserve"> </t>
    </r>
  </si>
  <si>
    <t>Доставка и полагане на хоризонтална маркировка от боя с перли, съгласно БДС 11925-80, включително всички свързани с това разходи.</t>
  </si>
  <si>
    <t>Направа на  тротоар от павета 20/10/6 върху пясъчна възглавница , съгласно чертежите, включително всички свързани с това разходи</t>
  </si>
  <si>
    <t>МЯРКА</t>
  </si>
  <si>
    <t>ОБЩО ЗА ЗЕМНИ РАБОТИ:</t>
  </si>
  <si>
    <t>ОБЩО ЗА АСФАЛТОВИ РАБОТИ:</t>
  </si>
  <si>
    <t>ТРОТОАРИ</t>
  </si>
  <si>
    <t>ОБЩО ЗА ТРОТОАРИ:</t>
  </si>
  <si>
    <t>ОБЩО ЗА ПЪТНИ РАБОТИ:</t>
  </si>
  <si>
    <t>СТОЙНОСТ</t>
  </si>
  <si>
    <t>Общо</t>
  </si>
  <si>
    <t>КОЛИЧЕСТВО</t>
  </si>
  <si>
    <t>ЕДИН. ЦЕНА</t>
  </si>
  <si>
    <t>О П И С А Н И Е
НА ВИДОВЕТЕ РАБОТИ</t>
  </si>
  <si>
    <t>ПОЗИЦИЯ</t>
  </si>
  <si>
    <r>
      <t>Общински път № SML 1135 / ІІІ – 865, Лещак - Стояново / - Върбина - Студена – Боровина -</t>
    </r>
    <r>
      <rPr>
        <b/>
        <sz val="10"/>
        <rFont val="Arial"/>
        <family val="2"/>
        <charset val="204"/>
      </rPr>
      <t xml:space="preserve"> реконструкция и рехабилитация на участък от път:  Върбина – Студена (от км 5+980 до км 8+560) L=2580m</t>
    </r>
  </si>
  <si>
    <t>КОЛИЧЕСТВЕНО - СТОЙНОСТНА СМЕТКА - II ЕТАП</t>
  </si>
  <si>
    <t>Доставка и полагане на основа с различна ширина, съгласно проектите, с минимална степен на уплътняване 97%</t>
  </si>
  <si>
    <r>
      <t>Всичко за Общински път № SML 1135 / ІІІ – 865, Лещак - Стояново / - Върбина - Студена – Боровина -</t>
    </r>
    <r>
      <rPr>
        <b/>
        <sz val="10"/>
        <rFont val="Arial"/>
        <family val="2"/>
        <charset val="204"/>
      </rPr>
      <t xml:space="preserve"> реконструкция и рехабилитация на участък от път:  Върбина – Студена (от км 5+980 до км 8+560) L=2580m за I-ви и II-ри етап с вкл.ДДС</t>
    </r>
  </si>
  <si>
    <t>Направа на (свързващ) битумен разлив за връзка с различна ширина, съгласно изискванията на ТС</t>
  </si>
  <si>
    <t>Направа на насип с уплътняване на пластове х 20см. над тръби</t>
  </si>
  <si>
    <r>
      <t>Изкоп в скални почви за отводнителни канали, включително натоварване, транспортиране на определено растояние, разтоварване на депо и оформянето му съгласно ТС.</t>
    </r>
    <r>
      <rPr>
        <b/>
        <sz val="10"/>
        <rFont val="Timok"/>
        <charset val="204"/>
      </rPr>
      <t xml:space="preserve"> </t>
    </r>
  </si>
  <si>
    <t>Доставка и направа на армировка А-I/А-III/ за стени, включително всички свързани с това разходи.</t>
  </si>
  <si>
    <t>kg</t>
  </si>
  <si>
    <t>m2</t>
  </si>
  <si>
    <t>Направа и разваляне на кофраж вкл. всички необходими материали и всички свързани с това разходи</t>
  </si>
  <si>
    <t>Доставка и изливане на място на бетон  С28/35 за стени, вкл. всички необходими материали и всички свързани с това разходи</t>
  </si>
  <si>
    <t xml:space="preserve">Доставка и полагане на асфалтобетон - плътна смес за профилиране и изравняване, съгласно изискванията на ТС и всички свързани с това разходи  </t>
  </si>
  <si>
    <t>Рехабилитация на вътрешна мрежа с.Боровина -/ул. „мах. Присойка – гробищен парк – мах. Еленка“/, участък от о.т. 384 до о.т. 463 м., участък от о.т. 463 до о.т. 461 и участък от о.т. 463 до о.т. 463 a м., с обща дължина 700 метра</t>
  </si>
  <si>
    <t>Удължаване на отводнители</t>
  </si>
  <si>
    <t xml:space="preserve">Вълнобразни полиетиленови тръби  вътр.диам.-ID 315 SN4 на муфа EN13476-1 </t>
  </si>
  <si>
    <t xml:space="preserve">Изкоп в скални почви - хидрочук за отводнителни канали, включително натоварване, транспортиране на определено растояние, разтоварване на депо и оформянето му съгласно ТС. </t>
  </si>
  <si>
    <t xml:space="preserve">Доставка и полагане на подходящ материал за кърпеж и локални ремонти с различна широчина и дебелина на пласта, съгласно изискванията на ТС. </t>
  </si>
  <si>
    <r>
      <t>Доставка и полагане на материал за основа банкети с различна широчина и дебелина на пласта, съгласно изискванията на ТС. - от каменни фракции</t>
    </r>
    <r>
      <rPr>
        <b/>
        <sz val="10"/>
        <rFont val="Timok"/>
        <charset val="204"/>
      </rPr>
      <t xml:space="preserve"> </t>
    </r>
  </si>
  <si>
    <t>РЕМОНТ НА ШАПКА L=10M, H=0.25M, B=0.6M, на съществуваща ПС при о.т. 416 - дясно спрямо остта.</t>
  </si>
  <si>
    <t xml:space="preserve">Доставка и полагане на асфалтови кърпежи с различна дебелина и ширина, съгласно изискванията на ТС и всички свързани с това разходи  </t>
  </si>
  <si>
    <t>т</t>
  </si>
  <si>
    <t xml:space="preserve">Доставка и полагане на неплътен асфалтобетон с различна дебелина, но не по-малка от 40 мм, и ширина за подравняващи пластове, съгласно изискванията на ТС и всички свързани с това разходи  </t>
  </si>
  <si>
    <t>ОБЩО ЗА РЕМОНТНИ РАБОТИ:</t>
  </si>
  <si>
    <r>
      <t>Изкоп в  земни почви за отводнителни канали и банкети, включително натоварване, транспортиране на определено растояние, разтоварване на депо и оформянето му съгласно ТС.</t>
    </r>
    <r>
      <rPr>
        <b/>
        <sz val="10"/>
        <rFont val="Timok"/>
        <charset val="204"/>
      </rPr>
      <t xml:space="preserve"> </t>
    </r>
  </si>
  <si>
    <t xml:space="preserve">КОЛИЧЕСТВЕНА СМЕТКА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</si>
</sst>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_-;\-* #,##0.00_-;_-* &quot;-&quot;??_-;_-@_-"/>
    <numFmt numFmtId="167" formatCode="#,##0.00\ &quot;лв.&quot;"/>
  </numFmts>
  <fonts count="4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Tms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Timok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ok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Timok"/>
      <family val="2"/>
      <charset val="204"/>
    </font>
    <font>
      <sz val="10"/>
      <name val="Timok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6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" fillId="0" borderId="0"/>
    <xf numFmtId="0" fontId="29" fillId="0" borderId="0"/>
    <xf numFmtId="0" fontId="26" fillId="0" borderId="0"/>
    <xf numFmtId="0" fontId="2" fillId="0" borderId="0"/>
    <xf numFmtId="0" fontId="4" fillId="0" borderId="0"/>
    <xf numFmtId="0" fontId="27" fillId="0" borderId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20" borderId="8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8" fillId="3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7" fillId="0" borderId="6" applyNumberFormat="0" applyFill="0" applyAlignment="0" applyProtection="0"/>
    <xf numFmtId="0" fontId="30" fillId="0" borderId="0"/>
    <xf numFmtId="0" fontId="21" fillId="0" borderId="9" applyNumberFormat="0" applyFill="0" applyAlignment="0" applyProtection="0"/>
  </cellStyleXfs>
  <cellXfs count="111">
    <xf numFmtId="0" fontId="0" fillId="0" borderId="0" xfId="0"/>
    <xf numFmtId="0" fontId="3" fillId="0" borderId="0" xfId="122" applyFont="1" applyFill="1"/>
    <xf numFmtId="0" fontId="4" fillId="0" borderId="10" xfId="122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right" vertical="center" wrapText="1"/>
    </xf>
    <xf numFmtId="0" fontId="4" fillId="24" borderId="10" xfId="122" applyFont="1" applyFill="1" applyBorder="1" applyAlignment="1">
      <alignment horizontal="center"/>
    </xf>
    <xf numFmtId="0" fontId="4" fillId="24" borderId="0" xfId="122" applyFont="1" applyFill="1" applyAlignment="1">
      <alignment horizontal="center"/>
    </xf>
    <xf numFmtId="0" fontId="4" fillId="24" borderId="10" xfId="122" applyFont="1" applyFill="1" applyBorder="1"/>
    <xf numFmtId="0" fontId="4" fillId="24" borderId="0" xfId="122" applyFont="1" applyFill="1" applyBorder="1" applyAlignment="1">
      <alignment horizontal="center" vertical="center" wrapText="1"/>
    </xf>
    <xf numFmtId="0" fontId="3" fillId="25" borderId="0" xfId="122" applyFont="1" applyFill="1"/>
    <xf numFmtId="0" fontId="25" fillId="24" borderId="0" xfId="122" applyFont="1" applyFill="1" applyBorder="1" applyAlignment="1">
      <alignment horizontal="center" vertical="center"/>
    </xf>
    <xf numFmtId="0" fontId="4" fillId="24" borderId="10" xfId="122" applyFont="1" applyFill="1" applyBorder="1" applyAlignment="1">
      <alignment horizontal="justify" vertical="top" wrapText="1"/>
    </xf>
    <xf numFmtId="0" fontId="35" fillId="24" borderId="10" xfId="122" applyFont="1" applyFill="1" applyBorder="1" applyAlignment="1">
      <alignment horizontal="left"/>
    </xf>
    <xf numFmtId="2" fontId="27" fillId="24" borderId="10" xfId="122" applyNumberFormat="1" applyFont="1" applyFill="1" applyBorder="1"/>
    <xf numFmtId="0" fontId="27" fillId="24" borderId="10" xfId="122" applyFont="1" applyFill="1" applyBorder="1"/>
    <xf numFmtId="0" fontId="35" fillId="24" borderId="10" xfId="122" applyFont="1" applyFill="1" applyBorder="1" applyAlignment="1">
      <alignment wrapText="1"/>
    </xf>
    <xf numFmtId="0" fontId="35" fillId="24" borderId="10" xfId="122" applyFont="1" applyFill="1" applyBorder="1"/>
    <xf numFmtId="0" fontId="37" fillId="24" borderId="10" xfId="122" applyFont="1" applyFill="1" applyBorder="1" applyAlignment="1">
      <alignment horizontal="justify" vertical="top" wrapText="1"/>
    </xf>
    <xf numFmtId="0" fontId="36" fillId="24" borderId="10" xfId="122" applyFont="1" applyFill="1" applyBorder="1" applyAlignment="1">
      <alignment horizontal="center" vertical="center"/>
    </xf>
    <xf numFmtId="4" fontId="27" fillId="24" borderId="10" xfId="122" applyNumberFormat="1" applyFill="1" applyBorder="1" applyAlignment="1"/>
    <xf numFmtId="0" fontId="27" fillId="24" borderId="10" xfId="122" applyFill="1" applyBorder="1" applyAlignment="1"/>
    <xf numFmtId="0" fontId="31" fillId="24" borderId="10" xfId="122" applyFont="1" applyFill="1" applyBorder="1" applyAlignment="1">
      <alignment horizontal="center" vertical="center"/>
    </xf>
    <xf numFmtId="0" fontId="4" fillId="24" borderId="0" xfId="122" applyFont="1" applyFill="1" applyAlignment="1">
      <alignment horizontal="center" vertical="center"/>
    </xf>
    <xf numFmtId="0" fontId="4" fillId="24" borderId="0" xfId="122" applyFont="1" applyFill="1"/>
    <xf numFmtId="0" fontId="43" fillId="24" borderId="0" xfId="122" applyFont="1" applyFill="1" applyAlignment="1">
      <alignment horizontal="center" vertical="center"/>
    </xf>
    <xf numFmtId="0" fontId="43" fillId="24" borderId="0" xfId="122" applyFont="1" applyFill="1"/>
    <xf numFmtId="9" fontId="41" fillId="24" borderId="0" xfId="127" applyFont="1" applyFill="1" applyBorder="1" applyAlignment="1">
      <alignment vertical="top" wrapText="1"/>
    </xf>
    <xf numFmtId="0" fontId="4" fillId="24" borderId="0" xfId="122" applyFont="1" applyFill="1" applyBorder="1" applyAlignment="1">
      <alignment horizontal="center" vertical="center"/>
    </xf>
    <xf numFmtId="9" fontId="41" fillId="24" borderId="0" xfId="127" applyFont="1" applyFill="1" applyBorder="1" applyAlignment="1">
      <alignment horizontal="left" vertical="top" wrapText="1"/>
    </xf>
    <xf numFmtId="167" fontId="4" fillId="24" borderId="0" xfId="122" applyNumberFormat="1" applyFont="1" applyFill="1"/>
    <xf numFmtId="167" fontId="39" fillId="24" borderId="0" xfId="122" applyNumberFormat="1" applyFont="1" applyFill="1" applyBorder="1"/>
    <xf numFmtId="167" fontId="43" fillId="24" borderId="0" xfId="122" applyNumberFormat="1" applyFont="1" applyFill="1"/>
    <xf numFmtId="9" fontId="40" fillId="24" borderId="0" xfId="127" applyFont="1" applyFill="1" applyBorder="1" applyAlignment="1">
      <alignment horizontal="left" vertical="top" wrapText="1"/>
    </xf>
    <xf numFmtId="0" fontId="4" fillId="0" borderId="10" xfId="122" applyFont="1" applyFill="1" applyBorder="1" applyAlignment="1">
      <alignment horizontal="justify" vertical="top" wrapText="1"/>
    </xf>
    <xf numFmtId="0" fontId="35" fillId="0" borderId="10" xfId="122" applyFont="1" applyFill="1" applyBorder="1"/>
    <xf numFmtId="0" fontId="4" fillId="0" borderId="10" xfId="122" applyFont="1" applyFill="1" applyBorder="1"/>
    <xf numFmtId="0" fontId="36" fillId="0" borderId="10" xfId="122" applyFont="1" applyFill="1" applyBorder="1" applyAlignment="1">
      <alignment horizontal="center" vertical="center"/>
    </xf>
    <xf numFmtId="0" fontId="36" fillId="0" borderId="10" xfId="122" applyFont="1" applyFill="1" applyBorder="1" applyAlignment="1"/>
    <xf numFmtId="0" fontId="4" fillId="0" borderId="18" xfId="122" applyFont="1" applyFill="1" applyBorder="1" applyAlignment="1">
      <alignment horizontal="center" vertical="center"/>
    </xf>
    <xf numFmtId="0" fontId="34" fillId="24" borderId="0" xfId="122" applyFont="1" applyFill="1" applyBorder="1" applyAlignment="1">
      <alignment horizontal="center" vertical="center" wrapText="1"/>
    </xf>
    <xf numFmtId="0" fontId="25" fillId="24" borderId="0" xfId="122" applyFont="1" applyFill="1" applyBorder="1" applyAlignment="1">
      <alignment horizontal="left" wrapText="1"/>
    </xf>
    <xf numFmtId="0" fontId="4" fillId="24" borderId="0" xfId="122" applyFont="1" applyFill="1" applyBorder="1" applyAlignment="1">
      <alignment horizontal="left" wrapText="1"/>
    </xf>
    <xf numFmtId="0" fontId="4" fillId="24" borderId="18" xfId="122" applyFont="1" applyFill="1" applyBorder="1" applyAlignment="1">
      <alignment horizontal="center" vertical="center"/>
    </xf>
    <xf numFmtId="167" fontId="4" fillId="24" borderId="16" xfId="122" applyNumberFormat="1" applyFont="1" applyFill="1" applyBorder="1" applyAlignment="1"/>
    <xf numFmtId="167" fontId="4" fillId="0" borderId="16" xfId="122" applyNumberFormat="1" applyFont="1" applyFill="1" applyBorder="1" applyAlignment="1"/>
    <xf numFmtId="167" fontId="4" fillId="24" borderId="16" xfId="122" applyNumberFormat="1" applyFont="1" applyFill="1" applyBorder="1"/>
    <xf numFmtId="9" fontId="43" fillId="24" borderId="0" xfId="127" applyFont="1" applyFill="1" applyBorder="1" applyAlignment="1">
      <alignment horizontal="right" vertical="top" wrapText="1"/>
    </xf>
    <xf numFmtId="0" fontId="43" fillId="24" borderId="0" xfId="104" applyFont="1" applyFill="1" applyAlignment="1">
      <alignment horizontal="right"/>
    </xf>
    <xf numFmtId="9" fontId="43" fillId="24" borderId="0" xfId="127" applyFont="1" applyFill="1" applyBorder="1" applyAlignment="1">
      <alignment horizontal="left" vertical="top" wrapText="1"/>
    </xf>
    <xf numFmtId="9" fontId="43" fillId="24" borderId="0" xfId="127" applyFont="1" applyFill="1" applyBorder="1" applyAlignment="1">
      <alignment vertical="top" wrapText="1"/>
    </xf>
    <xf numFmtId="0" fontId="43" fillId="24" borderId="0" xfId="122" applyFont="1" applyFill="1" applyAlignment="1">
      <alignment horizontal="left"/>
    </xf>
    <xf numFmtId="0" fontId="42" fillId="24" borderId="0" xfId="122" applyFont="1" applyFill="1" applyBorder="1" applyAlignment="1">
      <alignment horizontal="center" vertical="center"/>
    </xf>
    <xf numFmtId="0" fontId="4" fillId="24" borderId="10" xfId="122" applyFont="1" applyFill="1" applyBorder="1" applyAlignment="1">
      <alignment horizontal="center" vertical="center"/>
    </xf>
    <xf numFmtId="2" fontId="37" fillId="24" borderId="10" xfId="122" applyNumberFormat="1" applyFont="1" applyFill="1" applyBorder="1"/>
    <xf numFmtId="0" fontId="3" fillId="26" borderId="0" xfId="122" applyFont="1" applyFill="1" applyAlignment="1">
      <alignment vertical="center"/>
    </xf>
    <xf numFmtId="0" fontId="3" fillId="26" borderId="0" xfId="122" applyFont="1" applyFill="1"/>
    <xf numFmtId="0" fontId="25" fillId="26" borderId="11" xfId="122" applyFont="1" applyFill="1" applyBorder="1" applyAlignment="1">
      <alignment horizontal="center" vertical="center"/>
    </xf>
    <xf numFmtId="0" fontId="25" fillId="26" borderId="12" xfId="122" applyFont="1" applyFill="1" applyBorder="1" applyAlignment="1">
      <alignment horizontal="center" vertical="center" wrapText="1"/>
    </xf>
    <xf numFmtId="0" fontId="25" fillId="26" borderId="12" xfId="122" applyFont="1" applyFill="1" applyBorder="1" applyAlignment="1">
      <alignment horizontal="center" vertical="center"/>
    </xf>
    <xf numFmtId="167" fontId="25" fillId="26" borderId="20" xfId="122" applyNumberFormat="1" applyFont="1" applyFill="1" applyBorder="1" applyAlignment="1">
      <alignment horizontal="center" vertical="center"/>
    </xf>
    <xf numFmtId="0" fontId="25" fillId="24" borderId="10" xfId="122" applyFont="1" applyFill="1" applyBorder="1" applyAlignment="1">
      <alignment horizontal="right"/>
    </xf>
    <xf numFmtId="0" fontId="25" fillId="0" borderId="10" xfId="122" applyFont="1" applyFill="1" applyBorder="1" applyAlignment="1">
      <alignment horizontal="right"/>
    </xf>
    <xf numFmtId="0" fontId="44" fillId="26" borderId="17" xfId="122" applyFont="1" applyFill="1" applyBorder="1" applyAlignment="1">
      <alignment horizontal="center" vertical="center"/>
    </xf>
    <xf numFmtId="0" fontId="4" fillId="26" borderId="13" xfId="0" applyFont="1" applyFill="1" applyBorder="1" applyAlignment="1">
      <alignment horizontal="justify"/>
    </xf>
    <xf numFmtId="0" fontId="4" fillId="26" borderId="13" xfId="122" applyFont="1" applyFill="1" applyBorder="1" applyAlignment="1">
      <alignment horizontal="center" vertical="center"/>
    </xf>
    <xf numFmtId="0" fontId="4" fillId="26" borderId="13" xfId="122" applyFont="1" applyFill="1" applyBorder="1"/>
    <xf numFmtId="167" fontId="4" fillId="26" borderId="21" xfId="122" applyNumberFormat="1" applyFont="1" applyFill="1" applyBorder="1"/>
    <xf numFmtId="167" fontId="25" fillId="24" borderId="16" xfId="122" applyNumberFormat="1" applyFont="1" applyFill="1" applyBorder="1"/>
    <xf numFmtId="167" fontId="25" fillId="0" borderId="16" xfId="122" applyNumberFormat="1" applyFont="1" applyFill="1" applyBorder="1"/>
    <xf numFmtId="0" fontId="42" fillId="24" borderId="0" xfId="122" applyFont="1" applyFill="1" applyBorder="1" applyAlignment="1">
      <alignment horizontal="left" vertical="center"/>
    </xf>
    <xf numFmtId="167" fontId="34" fillId="24" borderId="0" xfId="122" applyNumberFormat="1" applyFont="1" applyFill="1" applyBorder="1" applyAlignment="1">
      <alignment horizontal="left" vertical="center" wrapText="1"/>
    </xf>
    <xf numFmtId="0" fontId="4" fillId="24" borderId="10" xfId="122" applyFont="1" applyFill="1" applyBorder="1" applyAlignment="1">
      <alignment horizontal="center" vertical="center"/>
    </xf>
    <xf numFmtId="2" fontId="27" fillId="24" borderId="10" xfId="122" applyNumberFormat="1" applyFill="1" applyBorder="1" applyAlignment="1"/>
    <xf numFmtId="0" fontId="4" fillId="26" borderId="18" xfId="122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right" vertical="center" wrapText="1"/>
    </xf>
    <xf numFmtId="167" fontId="25" fillId="26" borderId="16" xfId="122" applyNumberFormat="1" applyFont="1" applyFill="1" applyBorder="1"/>
    <xf numFmtId="0" fontId="4" fillId="26" borderId="19" xfId="122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right" vertical="center" wrapText="1"/>
    </xf>
    <xf numFmtId="167" fontId="25" fillId="26" borderId="15" xfId="122" applyNumberFormat="1" applyFont="1" applyFill="1" applyBorder="1"/>
    <xf numFmtId="0" fontId="44" fillId="26" borderId="11" xfId="122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horizontal="justify" wrapText="1"/>
    </xf>
    <xf numFmtId="0" fontId="4" fillId="26" borderId="12" xfId="122" applyFont="1" applyFill="1" applyBorder="1" applyAlignment="1">
      <alignment horizontal="center" vertical="center" wrapText="1"/>
    </xf>
    <xf numFmtId="0" fontId="4" fillId="26" borderId="12" xfId="122" applyFont="1" applyFill="1" applyBorder="1" applyAlignment="1">
      <alignment wrapText="1"/>
    </xf>
    <xf numFmtId="167" fontId="25" fillId="26" borderId="20" xfId="122" applyNumberFormat="1" applyFont="1" applyFill="1" applyBorder="1"/>
    <xf numFmtId="0" fontId="4" fillId="26" borderId="0" xfId="122" applyFont="1" applyFill="1" applyBorder="1" applyAlignment="1">
      <alignment horizontal="center" vertical="center"/>
    </xf>
    <xf numFmtId="0" fontId="32" fillId="26" borderId="0" xfId="0" applyFont="1" applyFill="1" applyBorder="1" applyAlignment="1">
      <alignment horizontal="right" vertical="center" wrapText="1"/>
    </xf>
    <xf numFmtId="167" fontId="25" fillId="26" borderId="0" xfId="122" applyNumberFormat="1" applyFont="1" applyFill="1" applyBorder="1"/>
    <xf numFmtId="167" fontId="3" fillId="26" borderId="0" xfId="122" applyNumberFormat="1" applyFont="1" applyFill="1"/>
    <xf numFmtId="167" fontId="3" fillId="0" borderId="0" xfId="122" applyNumberFormat="1" applyFont="1" applyFill="1"/>
    <xf numFmtId="0" fontId="42" fillId="24" borderId="0" xfId="122" applyFont="1" applyFill="1" applyBorder="1" applyAlignment="1">
      <alignment horizontal="right" vertical="center"/>
    </xf>
    <xf numFmtId="0" fontId="43" fillId="24" borderId="0" xfId="104" applyFont="1" applyFill="1" applyAlignment="1">
      <alignment horizontal="left"/>
    </xf>
    <xf numFmtId="9" fontId="43" fillId="24" borderId="0" xfId="127" applyFont="1" applyFill="1" applyBorder="1" applyAlignment="1">
      <alignment vertical="top"/>
    </xf>
    <xf numFmtId="0" fontId="43" fillId="24" borderId="0" xfId="104" applyFont="1" applyFill="1" applyAlignment="1"/>
    <xf numFmtId="2" fontId="27" fillId="24" borderId="10" xfId="122" applyNumberFormat="1" applyFont="1" applyFill="1" applyBorder="1" applyAlignment="1"/>
    <xf numFmtId="2" fontId="4" fillId="24" borderId="10" xfId="122" applyNumberFormat="1" applyFont="1" applyFill="1" applyBorder="1"/>
    <xf numFmtId="2" fontId="25" fillId="24" borderId="10" xfId="122" applyNumberFormat="1" applyFont="1" applyFill="1" applyBorder="1" applyAlignment="1">
      <alignment horizontal="right"/>
    </xf>
    <xf numFmtId="2" fontId="4" fillId="24" borderId="16" xfId="122" applyNumberFormat="1" applyFont="1" applyFill="1" applyBorder="1"/>
    <xf numFmtId="2" fontId="25" fillId="0" borderId="10" xfId="122" applyNumberFormat="1" applyFont="1" applyFill="1" applyBorder="1" applyAlignment="1">
      <alignment horizontal="right"/>
    </xf>
    <xf numFmtId="0" fontId="1" fillId="24" borderId="10" xfId="122" applyFont="1" applyFill="1" applyBorder="1" applyAlignment="1">
      <alignment horizontal="justify" vertical="top" wrapText="1"/>
    </xf>
    <xf numFmtId="0" fontId="41" fillId="0" borderId="0" xfId="0" applyFont="1"/>
    <xf numFmtId="0" fontId="4" fillId="24" borderId="18" xfId="122" applyFont="1" applyFill="1" applyBorder="1" applyAlignment="1">
      <alignment horizontal="left" vertical="center"/>
    </xf>
    <xf numFmtId="0" fontId="35" fillId="24" borderId="10" xfId="122" applyFont="1" applyFill="1" applyBorder="1" applyAlignment="1">
      <alignment horizontal="left" vertical="center"/>
    </xf>
    <xf numFmtId="0" fontId="4" fillId="24" borderId="10" xfId="122" applyFont="1" applyFill="1" applyBorder="1" applyAlignment="1">
      <alignment horizontal="left" vertical="center"/>
    </xf>
    <xf numFmtId="167" fontId="4" fillId="24" borderId="16" xfId="122" applyNumberFormat="1" applyFont="1" applyFill="1" applyBorder="1" applyAlignment="1">
      <alignment horizontal="left" vertical="center"/>
    </xf>
    <xf numFmtId="0" fontId="3" fillId="0" borderId="0" xfId="122" applyFont="1" applyFill="1" applyAlignment="1">
      <alignment horizontal="left" vertical="center"/>
    </xf>
    <xf numFmtId="0" fontId="35" fillId="24" borderId="10" xfId="122" applyFont="1" applyFill="1" applyBorder="1" applyAlignment="1">
      <alignment horizontal="left" vertical="center" wrapText="1"/>
    </xf>
    <xf numFmtId="167" fontId="3" fillId="0" borderId="0" xfId="122" applyNumberFormat="1" applyFont="1" applyFill="1" applyAlignment="1">
      <alignment horizontal="left" vertical="center"/>
    </xf>
    <xf numFmtId="2" fontId="3" fillId="0" borderId="0" xfId="122" applyNumberFormat="1" applyFont="1" applyFill="1"/>
    <xf numFmtId="0" fontId="1" fillId="24" borderId="18" xfId="122" applyFont="1" applyFill="1" applyBorder="1" applyAlignment="1">
      <alignment horizontal="center" vertical="center"/>
    </xf>
    <xf numFmtId="0" fontId="1" fillId="24" borderId="10" xfId="122" applyFont="1" applyFill="1" applyBorder="1" applyAlignment="1">
      <alignment horizontal="center" vertical="center"/>
    </xf>
    <xf numFmtId="2" fontId="4" fillId="24" borderId="10" xfId="122" applyNumberFormat="1" applyFont="1" applyFill="1" applyBorder="1" applyAlignment="1">
      <alignment horizontal="left" vertical="center"/>
    </xf>
    <xf numFmtId="0" fontId="39" fillId="24" borderId="0" xfId="122" applyFont="1" applyFill="1" applyAlignment="1">
      <alignment horizontal="center" vertical="center" wrapText="1"/>
    </xf>
  </cellXfs>
  <cellStyles count="17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40% - Акцент1 2" xfId="31"/>
    <cellStyle name="40% - Акцент2 2" xfId="32"/>
    <cellStyle name="40% - Акцент3 2" xfId="33"/>
    <cellStyle name="40% - Акцент4 2" xfId="34"/>
    <cellStyle name="40% - Акцент5 2" xfId="35"/>
    <cellStyle name="40% - Акцент6 2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60% - Акцент1 2" xfId="49"/>
    <cellStyle name="60% - Акцент2 2" xfId="50"/>
    <cellStyle name="60% - Акцент3 2" xfId="51"/>
    <cellStyle name="60% - Акцент4 2" xfId="52"/>
    <cellStyle name="60% - Акцент5 2" xfId="53"/>
    <cellStyle name="60% - Акцент6 2" xfId="54"/>
    <cellStyle name="Accent1 2" xfId="55"/>
    <cellStyle name="Accent1 3" xfId="56"/>
    <cellStyle name="Accent2 2" xfId="57"/>
    <cellStyle name="Accent2 3" xfId="58"/>
    <cellStyle name="Accent3 2" xfId="59"/>
    <cellStyle name="Accent3 3" xfId="60"/>
    <cellStyle name="Accent4 2" xfId="61"/>
    <cellStyle name="Accent4 3" xfId="62"/>
    <cellStyle name="Accent5 2" xfId="63"/>
    <cellStyle name="Accent5 3" xfId="64"/>
    <cellStyle name="Accent6 2" xfId="65"/>
    <cellStyle name="Accent6 3" xfId="66"/>
    <cellStyle name="Bad 2" xfId="67"/>
    <cellStyle name="Bad 3" xfId="68"/>
    <cellStyle name="Calculation 2" xfId="69"/>
    <cellStyle name="Calculation 3" xfId="70"/>
    <cellStyle name="Check Cell 2" xfId="71"/>
    <cellStyle name="Check Cell 3" xfId="72"/>
    <cellStyle name="Comma 2" xfId="73"/>
    <cellStyle name="Comma 2 2" xfId="74"/>
    <cellStyle name="Comma 3" xfId="75"/>
    <cellStyle name="Comma 3 2" xfId="76"/>
    <cellStyle name="Comma 4" xfId="77"/>
    <cellStyle name="Comma 5" xfId="78"/>
    <cellStyle name="Currency 2" xfId="79"/>
    <cellStyle name="Currency 3" xfId="80"/>
    <cellStyle name="Currency 3 2" xfId="81"/>
    <cellStyle name="Currency 4" xfId="82"/>
    <cellStyle name="Currency 4 2" xfId="83"/>
    <cellStyle name="Explanatory Text 2" xfId="84"/>
    <cellStyle name="Explanatory Text 3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Input 2" xfId="96"/>
    <cellStyle name="Input 3" xfId="97"/>
    <cellStyle name="Linked Cell 2" xfId="98"/>
    <cellStyle name="Linked Cell 3" xfId="99"/>
    <cellStyle name="Neutral 2" xfId="100"/>
    <cellStyle name="Neutral 3" xfId="101"/>
    <cellStyle name="Normal 10" xfId="102"/>
    <cellStyle name="Normal 11" xfId="103"/>
    <cellStyle name="Normal 2" xfId="104"/>
    <cellStyle name="Normal 2 2" xfId="105"/>
    <cellStyle name="Normal 2_FMF_Bill 3_Earth Works_2sec" xfId="106"/>
    <cellStyle name="Normal 3" xfId="107"/>
    <cellStyle name="Normal 3 2" xfId="108"/>
    <cellStyle name="Normal 3_Ved -all -uk1" xfId="109"/>
    <cellStyle name="Normal 4" xfId="110"/>
    <cellStyle name="Normal 5" xfId="111"/>
    <cellStyle name="Normal 5 2" xfId="112"/>
    <cellStyle name="Normal 5_Vedmosti i KSS Varbina_Borovina_1" xfId="113"/>
    <cellStyle name="Normal 6" xfId="114"/>
    <cellStyle name="Normal 6 2" xfId="115"/>
    <cellStyle name="Normal 6_Vedmosti i KSS Varbina_Borovina_1" xfId="116"/>
    <cellStyle name="Normal 7" xfId="117"/>
    <cellStyle name="Normal 7 2" xfId="118"/>
    <cellStyle name="Normal 7_Vedomosti" xfId="119"/>
    <cellStyle name="Normal 8" xfId="120"/>
    <cellStyle name="Normal 9" xfId="121"/>
    <cellStyle name="Normal_OKSS-А-Е" xfId="122"/>
    <cellStyle name="Note 2" xfId="123"/>
    <cellStyle name="Note 3" xfId="124"/>
    <cellStyle name="Output 2" xfId="125"/>
    <cellStyle name="Output 3" xfId="126"/>
    <cellStyle name="Percent 2" xfId="128"/>
    <cellStyle name="Percent 2 2" xfId="129"/>
    <cellStyle name="Percent 3" xfId="130"/>
    <cellStyle name="Stil 1" xfId="131"/>
    <cellStyle name="Style 1" xfId="132"/>
    <cellStyle name="Title 2" xfId="133"/>
    <cellStyle name="Title 3" xfId="134"/>
    <cellStyle name="Total 2" xfId="135"/>
    <cellStyle name="Total 3" xfId="136"/>
    <cellStyle name="Warning Text 2" xfId="137"/>
    <cellStyle name="Warning Text 3" xfId="138"/>
    <cellStyle name="Акцент1 2" xfId="139"/>
    <cellStyle name="Акцент2 2" xfId="140"/>
    <cellStyle name="Акцент3 2" xfId="141"/>
    <cellStyle name="Акцент4 2" xfId="142"/>
    <cellStyle name="Акцент5 2" xfId="143"/>
    <cellStyle name="Акцент6 2" xfId="144"/>
    <cellStyle name="Валута 2" xfId="145"/>
    <cellStyle name="Валута 3" xfId="146"/>
    <cellStyle name="Вход 2" xfId="147"/>
    <cellStyle name="Добър 2" xfId="148"/>
    <cellStyle name="Заглавие 1 2" xfId="149"/>
    <cellStyle name="Заглавие 2 2" xfId="150"/>
    <cellStyle name="Заглавие 3 2" xfId="151"/>
    <cellStyle name="Заглавие 4 2" xfId="152"/>
    <cellStyle name="Заглавие 5" xfId="153"/>
    <cellStyle name="Запетая 2" xfId="154"/>
    <cellStyle name="Запетая 2 2" xfId="155"/>
    <cellStyle name="Запетая 3" xfId="156"/>
    <cellStyle name="Изход 2" xfId="157"/>
    <cellStyle name="Изчисление 2" xfId="158"/>
    <cellStyle name="Контролна клетка 2" xfId="159"/>
    <cellStyle name="Лош 2" xfId="160"/>
    <cellStyle name="Неутрален 2" xfId="161"/>
    <cellStyle name="Нормален" xfId="0" builtinId="0"/>
    <cellStyle name="Нормален 2" xfId="162"/>
    <cellStyle name="Нормален 3" xfId="163"/>
    <cellStyle name="Нормален 3 2" xfId="164"/>
    <cellStyle name="Нормален 3_Vedmosti i KSS Varbina_Borovina_1" xfId="165"/>
    <cellStyle name="Обяснителен текст 2" xfId="166"/>
    <cellStyle name="Предупредителен текст 2" xfId="167"/>
    <cellStyle name="Процент" xfId="127" builtinId="5"/>
    <cellStyle name="Процент 2" xfId="168"/>
    <cellStyle name="Свързана клетка 2" xfId="169"/>
    <cellStyle name="Стил 1" xfId="170"/>
    <cellStyle name="Сума 2" xfId="171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\Desktop\vedom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opi"/>
      <sheetName val="bordiuri"/>
      <sheetName val="gabioni"/>
      <sheetName val="trotoari"/>
      <sheetName val="ograda"/>
      <sheetName val="знаци"/>
      <sheetName val="марки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2:J70"/>
  <sheetViews>
    <sheetView tabSelected="1" view="pageBreakPreview" topLeftCell="A23" zoomScaleSheetLayoutView="100" workbookViewId="0">
      <selection activeCell="C65" sqref="C65"/>
    </sheetView>
  </sheetViews>
  <sheetFormatPr defaultRowHeight="12.75"/>
  <cols>
    <col min="1" max="1" width="11.42578125" style="21" customWidth="1"/>
    <col min="2" max="2" width="57" style="5" customWidth="1"/>
    <col min="3" max="3" width="9.28515625" style="21" customWidth="1"/>
    <col min="4" max="4" width="13.85546875" style="22" bestFit="1" customWidth="1"/>
    <col min="5" max="5" width="13.5703125" style="22" customWidth="1"/>
    <col min="6" max="6" width="15.28515625" style="28" bestFit="1" customWidth="1"/>
    <col min="7" max="7" width="10.42578125" style="1" bestFit="1" customWidth="1"/>
    <col min="8" max="8" width="11.5703125" style="1" bestFit="1" customWidth="1"/>
    <col min="9" max="16384" width="9.140625" style="1"/>
  </cols>
  <sheetData>
    <row r="2" spans="1:10" ht="18">
      <c r="A2" s="1"/>
      <c r="B2" s="50"/>
      <c r="C2" s="50"/>
      <c r="D2" s="50"/>
      <c r="E2" s="50"/>
      <c r="F2" s="88" t="s">
        <v>54</v>
      </c>
    </row>
    <row r="3" spans="1:10" ht="18">
      <c r="A3" s="1"/>
      <c r="B3" s="50"/>
      <c r="C3" s="50"/>
      <c r="D3" s="50"/>
      <c r="E3" s="50"/>
      <c r="F3" s="88"/>
    </row>
    <row r="4" spans="1:10" ht="42" customHeight="1">
      <c r="A4" s="110" t="s">
        <v>42</v>
      </c>
      <c r="B4" s="110"/>
      <c r="C4" s="110"/>
      <c r="D4" s="110"/>
      <c r="E4" s="110"/>
      <c r="F4" s="110"/>
    </row>
    <row r="5" spans="1:10" ht="13.5" thickBot="1">
      <c r="A5" s="9"/>
      <c r="B5" s="7"/>
      <c r="C5" s="38"/>
      <c r="D5" s="39"/>
      <c r="E5" s="40"/>
      <c r="F5" s="69"/>
    </row>
    <row r="6" spans="1:10" s="53" customFormat="1" ht="26.25" thickBot="1">
      <c r="A6" s="55" t="s">
        <v>28</v>
      </c>
      <c r="B6" s="56" t="s">
        <v>27</v>
      </c>
      <c r="C6" s="57" t="s">
        <v>17</v>
      </c>
      <c r="D6" s="57" t="s">
        <v>25</v>
      </c>
      <c r="E6" s="57" t="s">
        <v>26</v>
      </c>
      <c r="F6" s="58" t="s">
        <v>23</v>
      </c>
    </row>
    <row r="7" spans="1:10" s="103" customFormat="1">
      <c r="A7" s="99"/>
      <c r="B7" s="100" t="s">
        <v>5</v>
      </c>
      <c r="C7" s="101"/>
      <c r="D7" s="101"/>
      <c r="E7" s="101"/>
      <c r="F7" s="102"/>
      <c r="H7" s="105"/>
      <c r="I7" s="105"/>
      <c r="J7" s="105"/>
    </row>
    <row r="8" spans="1:10" ht="51">
      <c r="A8" s="41">
        <v>1</v>
      </c>
      <c r="B8" s="16" t="s">
        <v>53</v>
      </c>
      <c r="C8" s="17" t="s">
        <v>0</v>
      </c>
      <c r="D8" s="52">
        <f>2100*0.2</f>
        <v>420</v>
      </c>
      <c r="E8" s="12"/>
      <c r="F8" s="42"/>
      <c r="G8" s="87"/>
      <c r="H8" s="87"/>
    </row>
    <row r="9" spans="1:10" ht="38.25">
      <c r="A9" s="41">
        <f>+A8+1</f>
        <v>2</v>
      </c>
      <c r="B9" s="16" t="s">
        <v>35</v>
      </c>
      <c r="C9" s="17" t="s">
        <v>0</v>
      </c>
      <c r="D9" s="52">
        <f>700*0.2*0.8</f>
        <v>112</v>
      </c>
      <c r="E9" s="12"/>
      <c r="F9" s="42"/>
      <c r="H9" s="87"/>
    </row>
    <row r="10" spans="1:10" s="8" customFormat="1" ht="51">
      <c r="A10" s="107">
        <f t="shared" ref="A10:A11" si="0">+A9+1</f>
        <v>3</v>
      </c>
      <c r="B10" s="16" t="s">
        <v>45</v>
      </c>
      <c r="C10" s="17" t="s">
        <v>0</v>
      </c>
      <c r="D10" s="52">
        <f>700*0.2*0.2</f>
        <v>28</v>
      </c>
      <c r="E10" s="12"/>
      <c r="F10" s="42"/>
    </row>
    <row r="11" spans="1:10" ht="63.75">
      <c r="A11" s="41">
        <f t="shared" si="0"/>
        <v>4</v>
      </c>
      <c r="B11" s="16" t="s">
        <v>10</v>
      </c>
      <c r="C11" s="17" t="s">
        <v>0</v>
      </c>
      <c r="D11" s="52">
        <f>(2100-315)*0.08</f>
        <v>142.80000000000001</v>
      </c>
      <c r="E11" s="12"/>
      <c r="F11" s="42"/>
    </row>
    <row r="12" spans="1:10">
      <c r="A12" s="41"/>
      <c r="B12" s="4"/>
      <c r="C12" s="51"/>
      <c r="D12" s="6"/>
      <c r="E12" s="94" t="s">
        <v>18</v>
      </c>
      <c r="F12" s="66">
        <f>SUM(F8:F11)</f>
        <v>0</v>
      </c>
    </row>
    <row r="13" spans="1:10" s="103" customFormat="1">
      <c r="A13" s="99"/>
      <c r="B13" s="104" t="s">
        <v>11</v>
      </c>
      <c r="C13" s="101"/>
      <c r="D13" s="101"/>
      <c r="E13" s="109"/>
      <c r="F13" s="102"/>
    </row>
    <row r="14" spans="1:10" ht="38.25">
      <c r="A14" s="41">
        <v>1</v>
      </c>
      <c r="B14" s="97" t="s">
        <v>46</v>
      </c>
      <c r="C14" s="17" t="s">
        <v>0</v>
      </c>
      <c r="D14" s="52">
        <f>2100*0.15*0.2</f>
        <v>63</v>
      </c>
      <c r="E14" s="92"/>
      <c r="F14" s="42"/>
    </row>
    <row r="15" spans="1:10" ht="38.25">
      <c r="A15" s="41">
        <f>+A14+1</f>
        <v>2</v>
      </c>
      <c r="B15" s="97" t="s">
        <v>47</v>
      </c>
      <c r="C15" s="17" t="s">
        <v>0</v>
      </c>
      <c r="D15" s="52">
        <f>716*0.2</f>
        <v>143.20000000000002</v>
      </c>
      <c r="E15" s="92"/>
      <c r="F15" s="42"/>
    </row>
    <row r="16" spans="1:10" ht="16.5" customHeight="1">
      <c r="A16" s="41"/>
      <c r="B16" s="4"/>
      <c r="C16" s="51"/>
      <c r="D16" s="93"/>
      <c r="E16" s="94" t="s">
        <v>22</v>
      </c>
      <c r="F16" s="66">
        <f>SUM(F14:F15)</f>
        <v>0</v>
      </c>
    </row>
    <row r="17" spans="1:9" ht="18.75" customHeight="1">
      <c r="A17" s="41"/>
      <c r="B17" s="15" t="s">
        <v>48</v>
      </c>
      <c r="C17" s="70"/>
      <c r="D17" s="93"/>
      <c r="E17" s="93"/>
      <c r="F17" s="95"/>
    </row>
    <row r="18" spans="1:9" s="8" customFormat="1" ht="31.5" customHeight="1">
      <c r="A18" s="41">
        <v>1</v>
      </c>
      <c r="B18" s="97" t="s">
        <v>36</v>
      </c>
      <c r="C18" s="20" t="s">
        <v>37</v>
      </c>
      <c r="D18" s="52">
        <f>10*12.5</f>
        <v>125</v>
      </c>
      <c r="E18" s="12"/>
      <c r="F18" s="42"/>
    </row>
    <row r="19" spans="1:9" s="8" customFormat="1" ht="30.75" customHeight="1">
      <c r="A19" s="41">
        <f>+A18+1</f>
        <v>2</v>
      </c>
      <c r="B19" s="97" t="s">
        <v>39</v>
      </c>
      <c r="C19" s="20" t="s">
        <v>38</v>
      </c>
      <c r="D19" s="52">
        <v>5</v>
      </c>
      <c r="E19" s="12"/>
      <c r="F19" s="42"/>
    </row>
    <row r="20" spans="1:9" s="8" customFormat="1" ht="43.5" customHeight="1">
      <c r="A20" s="41">
        <f>+A19+1</f>
        <v>3</v>
      </c>
      <c r="B20" s="97" t="s">
        <v>40</v>
      </c>
      <c r="C20" s="20" t="s">
        <v>3</v>
      </c>
      <c r="D20" s="52">
        <f>10*0.15</f>
        <v>1.5</v>
      </c>
      <c r="E20" s="12"/>
      <c r="F20" s="42"/>
    </row>
    <row r="21" spans="1:9" ht="20.25" customHeight="1">
      <c r="A21" s="41"/>
      <c r="B21" s="15" t="s">
        <v>43</v>
      </c>
      <c r="C21" s="70"/>
      <c r="D21" s="93"/>
      <c r="E21" s="93"/>
      <c r="F21" s="42"/>
    </row>
    <row r="22" spans="1:9" s="8" customFormat="1" ht="25.5">
      <c r="A22" s="41">
        <v>1</v>
      </c>
      <c r="B22" s="97" t="s">
        <v>44</v>
      </c>
      <c r="C22" s="20" t="s">
        <v>2</v>
      </c>
      <c r="D22" s="52">
        <v>6</v>
      </c>
      <c r="E22" s="12"/>
      <c r="F22" s="42"/>
    </row>
    <row r="23" spans="1:9" s="8" customFormat="1" ht="17.25" customHeight="1">
      <c r="A23" s="41">
        <f t="shared" ref="A23:A24" si="1">+A22+1</f>
        <v>2</v>
      </c>
      <c r="B23" s="10" t="s">
        <v>4</v>
      </c>
      <c r="C23" s="20" t="s">
        <v>3</v>
      </c>
      <c r="D23" s="52">
        <v>1</v>
      </c>
      <c r="E23" s="12"/>
      <c r="F23" s="42"/>
    </row>
    <row r="24" spans="1:9" s="8" customFormat="1" ht="25.5">
      <c r="A24" s="41">
        <f t="shared" si="1"/>
        <v>3</v>
      </c>
      <c r="B24" s="10" t="s">
        <v>34</v>
      </c>
      <c r="C24" s="20" t="s">
        <v>3</v>
      </c>
      <c r="D24" s="52">
        <v>0.6</v>
      </c>
      <c r="E24" s="12"/>
      <c r="F24" s="42"/>
    </row>
    <row r="25" spans="1:9">
      <c r="A25" s="41"/>
      <c r="B25" s="4"/>
      <c r="C25" s="51"/>
      <c r="D25" s="93"/>
      <c r="E25" s="96" t="s">
        <v>52</v>
      </c>
      <c r="F25" s="66">
        <f>SUM(F18:F24)</f>
        <v>0</v>
      </c>
    </row>
    <row r="26" spans="1:9">
      <c r="A26" s="41"/>
      <c r="B26" s="11" t="s">
        <v>6</v>
      </c>
      <c r="C26" s="70"/>
      <c r="D26" s="93"/>
      <c r="E26" s="93"/>
      <c r="F26" s="95"/>
    </row>
    <row r="27" spans="1:9" ht="38.25">
      <c r="A27" s="41">
        <v>1</v>
      </c>
      <c r="B27" s="97" t="s">
        <v>49</v>
      </c>
      <c r="C27" s="108" t="s">
        <v>50</v>
      </c>
      <c r="D27" s="52">
        <f>315*0.1</f>
        <v>31.5</v>
      </c>
      <c r="E27" s="12"/>
      <c r="F27" s="42"/>
      <c r="H27" s="106"/>
      <c r="I27" s="87"/>
    </row>
    <row r="28" spans="1:9" ht="51">
      <c r="A28" s="41">
        <f>+A27+1</f>
        <v>2</v>
      </c>
      <c r="B28" s="97" t="s">
        <v>51</v>
      </c>
      <c r="C28" s="108" t="s">
        <v>50</v>
      </c>
      <c r="D28" s="52">
        <f>(2100-315)*0.1</f>
        <v>178.5</v>
      </c>
      <c r="E28" s="12"/>
      <c r="F28" s="42"/>
      <c r="H28" s="106"/>
    </row>
    <row r="29" spans="1:9" ht="38.25">
      <c r="A29" s="41">
        <f t="shared" ref="A29:A30" si="2">+A28+1</f>
        <v>3</v>
      </c>
      <c r="B29" s="97" t="s">
        <v>41</v>
      </c>
      <c r="C29" s="70" t="s">
        <v>1</v>
      </c>
      <c r="D29" s="52">
        <f>2100</f>
        <v>2100</v>
      </c>
      <c r="E29" s="12"/>
      <c r="F29" s="42"/>
      <c r="H29" s="87"/>
    </row>
    <row r="30" spans="1:9" ht="25.5">
      <c r="A30" s="41">
        <f t="shared" si="2"/>
        <v>4</v>
      </c>
      <c r="B30" s="10" t="s">
        <v>33</v>
      </c>
      <c r="C30" s="70" t="s">
        <v>1</v>
      </c>
      <c r="D30" s="52">
        <f>2100</f>
        <v>2100</v>
      </c>
      <c r="E30" s="12"/>
      <c r="F30" s="42"/>
    </row>
    <row r="31" spans="1:9" ht="16.5" customHeight="1">
      <c r="A31" s="41"/>
      <c r="B31" s="4"/>
      <c r="C31" s="70"/>
      <c r="D31" s="6"/>
      <c r="E31" s="59" t="s">
        <v>19</v>
      </c>
      <c r="F31" s="66">
        <f>SUM(F27:F30)</f>
        <v>0</v>
      </c>
    </row>
    <row r="32" spans="1:9" s="54" customFormat="1" ht="16.5" customHeight="1">
      <c r="A32" s="72"/>
      <c r="B32" s="73" t="s">
        <v>24</v>
      </c>
      <c r="C32" s="73"/>
      <c r="D32" s="73"/>
      <c r="E32" s="73"/>
      <c r="F32" s="74">
        <f>ROUND(F12+F16+F25+F31,2)</f>
        <v>0</v>
      </c>
      <c r="G32" s="86"/>
      <c r="H32" s="86"/>
    </row>
    <row r="33" spans="1:8" s="54" customFormat="1" ht="16.5" customHeight="1">
      <c r="A33" s="72"/>
      <c r="B33" s="73" t="s">
        <v>8</v>
      </c>
      <c r="C33" s="73"/>
      <c r="D33" s="73"/>
      <c r="E33" s="73"/>
      <c r="F33" s="74">
        <f>ROUND(F32*20%,2)</f>
        <v>0</v>
      </c>
    </row>
    <row r="34" spans="1:8" s="54" customFormat="1" ht="16.5" customHeight="1" thickBot="1">
      <c r="A34" s="75"/>
      <c r="B34" s="76" t="s">
        <v>9</v>
      </c>
      <c r="C34" s="76"/>
      <c r="D34" s="76"/>
      <c r="E34" s="76"/>
      <c r="F34" s="77">
        <f>F32+F33</f>
        <v>0</v>
      </c>
      <c r="G34" s="86"/>
      <c r="H34" s="86"/>
    </row>
    <row r="35" spans="1:8" s="54" customFormat="1" hidden="1">
      <c r="A35" s="83"/>
      <c r="B35" s="84"/>
      <c r="C35" s="84"/>
      <c r="D35" s="84"/>
      <c r="E35" s="84"/>
      <c r="F35" s="85"/>
    </row>
    <row r="36" spans="1:8" ht="15" hidden="1">
      <c r="A36" s="26"/>
      <c r="B36" s="3"/>
      <c r="C36" s="3"/>
      <c r="D36" s="3"/>
      <c r="E36" s="3"/>
      <c r="F36" s="29"/>
    </row>
    <row r="37" spans="1:8" ht="18" hidden="1">
      <c r="A37" s="68" t="s">
        <v>30</v>
      </c>
      <c r="B37" s="50"/>
      <c r="C37" s="50"/>
      <c r="D37" s="50"/>
      <c r="E37" s="50"/>
      <c r="F37" s="50"/>
    </row>
    <row r="38" spans="1:8" ht="13.5" hidden="1" thickBot="1">
      <c r="A38" s="9"/>
      <c r="B38" s="7"/>
      <c r="C38" s="38"/>
      <c r="D38" s="39"/>
      <c r="E38" s="40"/>
      <c r="F38" s="69"/>
    </row>
    <row r="39" spans="1:8" s="53" customFormat="1" ht="26.25" hidden="1" thickBot="1">
      <c r="A39" s="55" t="s">
        <v>28</v>
      </c>
      <c r="B39" s="56" t="s">
        <v>27</v>
      </c>
      <c r="C39" s="57" t="s">
        <v>17</v>
      </c>
      <c r="D39" s="57" t="s">
        <v>25</v>
      </c>
      <c r="E39" s="57" t="s">
        <v>26</v>
      </c>
      <c r="F39" s="58" t="s">
        <v>23</v>
      </c>
    </row>
    <row r="40" spans="1:8" s="54" customFormat="1" ht="51" hidden="1">
      <c r="A40" s="61"/>
      <c r="B40" s="62" t="s">
        <v>29</v>
      </c>
      <c r="C40" s="63"/>
      <c r="D40" s="64"/>
      <c r="E40" s="64"/>
      <c r="F40" s="65"/>
    </row>
    <row r="41" spans="1:8" ht="21.75" hidden="1" customHeight="1">
      <c r="A41" s="41"/>
      <c r="B41" s="11" t="s">
        <v>6</v>
      </c>
      <c r="C41" s="70"/>
      <c r="D41" s="6"/>
      <c r="E41" s="6"/>
      <c r="F41" s="44"/>
    </row>
    <row r="42" spans="1:8" ht="51" hidden="1">
      <c r="A42" s="41">
        <v>1</v>
      </c>
      <c r="B42" s="10" t="s">
        <v>12</v>
      </c>
      <c r="C42" s="70" t="s">
        <v>1</v>
      </c>
      <c r="D42" s="52">
        <v>11748.865476190476</v>
      </c>
      <c r="E42" s="12">
        <v>15.8</v>
      </c>
      <c r="F42" s="42">
        <f t="shared" ref="F42:F43" si="3">D42*E42</f>
        <v>185632.07452380954</v>
      </c>
    </row>
    <row r="43" spans="1:8" ht="25.5" hidden="1">
      <c r="A43" s="41">
        <f>A42+1</f>
        <v>2</v>
      </c>
      <c r="B43" s="10" t="s">
        <v>13</v>
      </c>
      <c r="C43" s="70" t="s">
        <v>1</v>
      </c>
      <c r="D43" s="52">
        <v>11748.865476190476</v>
      </c>
      <c r="E43" s="13">
        <v>0.82</v>
      </c>
      <c r="F43" s="42">
        <f t="shared" si="3"/>
        <v>9634.0696904761899</v>
      </c>
    </row>
    <row r="44" spans="1:8" ht="25.5" hidden="1">
      <c r="A44" s="41">
        <f t="shared" ref="A44" si="4">+A43+1</f>
        <v>3</v>
      </c>
      <c r="B44" s="10" t="s">
        <v>31</v>
      </c>
      <c r="C44" s="17" t="s">
        <v>0</v>
      </c>
      <c r="D44" s="52">
        <v>939.90960000000007</v>
      </c>
      <c r="E44" s="13">
        <v>27.81</v>
      </c>
      <c r="F44" s="42">
        <f t="shared" ref="F44" si="5">D44*E44</f>
        <v>26138.885976000001</v>
      </c>
    </row>
    <row r="45" spans="1:8" hidden="1">
      <c r="A45" s="41"/>
      <c r="B45" s="4"/>
      <c r="C45" s="70"/>
      <c r="D45" s="6"/>
      <c r="E45" s="59" t="s">
        <v>19</v>
      </c>
      <c r="F45" s="66">
        <f>SUM(F42:F44)</f>
        <v>221405.03019028573</v>
      </c>
    </row>
    <row r="46" spans="1:8" ht="19.5" hidden="1" customHeight="1">
      <c r="A46" s="41"/>
      <c r="B46" s="14" t="s">
        <v>11</v>
      </c>
      <c r="C46" s="70"/>
      <c r="D46" s="6"/>
      <c r="E46" s="6"/>
      <c r="F46" s="44"/>
    </row>
    <row r="47" spans="1:8" ht="38.25" hidden="1">
      <c r="A47" s="41">
        <v>19</v>
      </c>
      <c r="B47" s="10" t="s">
        <v>15</v>
      </c>
      <c r="C47" s="17" t="s">
        <v>1</v>
      </c>
      <c r="D47" s="52">
        <v>868.00595238095229</v>
      </c>
      <c r="E47" s="71">
        <v>6.8</v>
      </c>
      <c r="F47" s="42">
        <f t="shared" ref="F47:F49" si="6">D47*E47</f>
        <v>5902.4404761904752</v>
      </c>
    </row>
    <row r="48" spans="1:8" ht="38.25" hidden="1">
      <c r="A48" s="41">
        <v>20</v>
      </c>
      <c r="B48" s="10" t="s">
        <v>7</v>
      </c>
      <c r="C48" s="17" t="s">
        <v>1</v>
      </c>
      <c r="D48" s="52">
        <v>84.095238095238102</v>
      </c>
      <c r="E48" s="18">
        <v>133.55000000000001</v>
      </c>
      <c r="F48" s="42">
        <f t="shared" si="6"/>
        <v>11230.919047619049</v>
      </c>
    </row>
    <row r="49" spans="1:6" ht="38.25" hidden="1">
      <c r="A49" s="41">
        <v>21</v>
      </c>
      <c r="B49" s="10" t="s">
        <v>14</v>
      </c>
      <c r="C49" s="17" t="s">
        <v>1</v>
      </c>
      <c r="D49" s="52">
        <v>5.2</v>
      </c>
      <c r="E49" s="19">
        <v>151.37</v>
      </c>
      <c r="F49" s="42">
        <f t="shared" si="6"/>
        <v>787.12400000000002</v>
      </c>
    </row>
    <row r="50" spans="1:6" hidden="1">
      <c r="A50" s="41"/>
      <c r="B50" s="4"/>
      <c r="C50" s="70"/>
      <c r="D50" s="6"/>
      <c r="E50" s="59" t="s">
        <v>22</v>
      </c>
      <c r="F50" s="66">
        <f>SUM(F47:F49)</f>
        <v>17920.483523809522</v>
      </c>
    </row>
    <row r="51" spans="1:6" ht="18" hidden="1" customHeight="1">
      <c r="A51" s="37"/>
      <c r="B51" s="33" t="s">
        <v>20</v>
      </c>
      <c r="C51" s="2"/>
      <c r="D51" s="34"/>
      <c r="E51" s="34"/>
      <c r="F51" s="67"/>
    </row>
    <row r="52" spans="1:6" ht="38.25" hidden="1">
      <c r="A52" s="37">
        <v>47</v>
      </c>
      <c r="B52" s="32" t="s">
        <v>16</v>
      </c>
      <c r="C52" s="35" t="s">
        <v>1</v>
      </c>
      <c r="D52" s="52">
        <v>508</v>
      </c>
      <c r="E52" s="36">
        <v>37.25</v>
      </c>
      <c r="F52" s="43">
        <f>D52*E52</f>
        <v>18923</v>
      </c>
    </row>
    <row r="53" spans="1:6" hidden="1">
      <c r="A53" s="37"/>
      <c r="B53" s="32"/>
      <c r="C53" s="35"/>
      <c r="D53" s="36"/>
      <c r="E53" s="60" t="s">
        <v>21</v>
      </c>
      <c r="F53" s="66">
        <f>SUM(F52)</f>
        <v>18923</v>
      </c>
    </row>
    <row r="54" spans="1:6" s="54" customFormat="1" hidden="1">
      <c r="A54" s="72"/>
      <c r="B54" s="73" t="s">
        <v>24</v>
      </c>
      <c r="C54" s="73"/>
      <c r="D54" s="73"/>
      <c r="E54" s="73"/>
      <c r="F54" s="74">
        <f>ROUND(F45+F50+F53,2)</f>
        <v>258248.51</v>
      </c>
    </row>
    <row r="55" spans="1:6" s="54" customFormat="1" hidden="1">
      <c r="A55" s="72"/>
      <c r="B55" s="73" t="s">
        <v>8</v>
      </c>
      <c r="C55" s="73"/>
      <c r="D55" s="73"/>
      <c r="E55" s="73"/>
      <c r="F55" s="74">
        <f>ROUND(F54*20%,2)</f>
        <v>51649.7</v>
      </c>
    </row>
    <row r="56" spans="1:6" s="54" customFormat="1" ht="13.5" hidden="1" thickBot="1">
      <c r="A56" s="75"/>
      <c r="B56" s="76" t="s">
        <v>9</v>
      </c>
      <c r="C56" s="76"/>
      <c r="D56" s="76"/>
      <c r="E56" s="76"/>
      <c r="F56" s="77">
        <f>F54+F55</f>
        <v>309898.21000000002</v>
      </c>
    </row>
    <row r="57" spans="1:6" ht="13.5" hidden="1" thickBot="1"/>
    <row r="58" spans="1:6" s="54" customFormat="1" ht="69" hidden="1" customHeight="1" thickBot="1">
      <c r="A58" s="78"/>
      <c r="B58" s="79" t="s">
        <v>32</v>
      </c>
      <c r="C58" s="80"/>
      <c r="D58" s="81"/>
      <c r="E58" s="81"/>
      <c r="F58" s="82">
        <f>+F34+F56</f>
        <v>309898.21000000002</v>
      </c>
    </row>
    <row r="59" spans="1:6" ht="14.25" hidden="1">
      <c r="A59" s="49"/>
      <c r="B59" s="49"/>
      <c r="C59" s="23"/>
      <c r="D59" s="24"/>
      <c r="E59" s="24"/>
      <c r="F59" s="30"/>
    </row>
    <row r="60" spans="1:6" ht="15" hidden="1" customHeight="1">
      <c r="A60" s="48"/>
      <c r="B60" s="48"/>
      <c r="C60" s="25"/>
      <c r="D60" s="24"/>
      <c r="E60" s="24"/>
      <c r="F60" s="30"/>
    </row>
    <row r="61" spans="1:6" ht="14.25" customHeight="1">
      <c r="A61" s="47"/>
      <c r="B61" s="47"/>
      <c r="C61" s="31"/>
      <c r="D61" s="24"/>
      <c r="E61" s="24"/>
      <c r="F61" s="30"/>
    </row>
    <row r="62" spans="1:6" ht="15" customHeight="1">
      <c r="A62" s="27"/>
      <c r="B62" s="47"/>
      <c r="C62" s="47"/>
      <c r="D62" s="47"/>
      <c r="E62" s="24"/>
      <c r="F62" s="30"/>
    </row>
    <row r="63" spans="1:6" ht="14.25">
      <c r="A63" s="89"/>
      <c r="B63" s="45"/>
      <c r="C63" s="90"/>
      <c r="D63" s="45"/>
      <c r="E63" s="24"/>
      <c r="F63" s="30"/>
    </row>
    <row r="64" spans="1:6" ht="14.25">
      <c r="A64" s="89"/>
      <c r="B64" s="46"/>
      <c r="C64" s="89"/>
      <c r="E64" s="46"/>
      <c r="F64" s="46"/>
    </row>
    <row r="65" spans="1:3" ht="14.25">
      <c r="A65" s="89"/>
      <c r="C65" s="91"/>
    </row>
    <row r="70" spans="1:3" ht="15">
      <c r="B70" s="98"/>
    </row>
  </sheetData>
  <mergeCells count="1">
    <mergeCell ref="A4:F4"/>
  </mergeCells>
  <printOptions horizontalCentered="1"/>
  <pageMargins left="0.55118110236220474" right="0.23622047244094491" top="0.35433070866141736" bottom="0.35433070866141736" header="0.51181102362204722" footer="0.27559055118110237"/>
  <pageSetup paperSize="9" scale="80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KCC-1</vt:lpstr>
      <vt:lpstr>'KCC-1'!Област_печат</vt:lpstr>
      <vt:lpstr>'KCC-1'!Печат_заглавия</vt:lpstr>
    </vt:vector>
  </TitlesOfParts>
  <Company>AWT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Потребител на Windows</cp:lastModifiedBy>
  <cp:lastPrinted>2018-05-10T11:27:02Z</cp:lastPrinted>
  <dcterms:created xsi:type="dcterms:W3CDTF">2003-09-04T12:06:53Z</dcterms:created>
  <dcterms:modified xsi:type="dcterms:W3CDTF">2018-05-31T19:15:12Z</dcterms:modified>
</cp:coreProperties>
</file>