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4. ПЪТ ЛЕЩАК\"/>
    </mc:Choice>
  </mc:AlternateContent>
  <bookViews>
    <workbookView xWindow="0" yWindow="0" windowWidth="19320" windowHeight="11535" tabRatio="870"/>
  </bookViews>
  <sheets>
    <sheet name="KCC-1" sheetId="17" r:id="rId1"/>
  </sheets>
  <externalReferences>
    <externalReference r:id="rId2"/>
    <externalReference r:id="rId3"/>
    <externalReference r:id="rId4"/>
  </externalReferences>
  <definedNames>
    <definedName name="Excel_BuiltIn__FilterDatabase_24">#REF!</definedName>
    <definedName name="Excel_BuiltIn_Print_Area_7">#REF!</definedName>
    <definedName name="Excel_BuiltIn_Print_Area_7_1">#REF!</definedName>
    <definedName name="Excel_BuiltIn_Print_Titles_17_1">'[1]Облиц_окопи _2_'!#REF!</definedName>
    <definedName name="Excel_BuiltIn_Print_Titles_25">#REF!</definedName>
    <definedName name="Excel_BuiltIn_Print_Titles_29">'[2]13_IT_UL_ '!#REF!</definedName>
    <definedName name="Excel_BuiltIn_Print_Titles_30">'[2]14_TROTOAR '!#REF!</definedName>
    <definedName name="Excel_BuiltIn_Print_Titles_31">'[2]15_ДШ'!#REF!</definedName>
    <definedName name="Z_3142F84F_D6A9_4D06_B560_9BE66877479A_.wvu.PrintTitles" localSheetId="0" hidden="1">'KCC-1'!$2:$6</definedName>
    <definedName name="Z_48E15A38_C9D6_479D_9EB2_40FBF56F06EC_.wvu.PrintTitles" localSheetId="0" hidden="1">'KCC-1'!$2:$6</definedName>
    <definedName name="Z_8C492974_0BBB_4EE0_B32E_F6C6E8E65DCA_.wvu.PrintTitles" localSheetId="0" hidden="1">'KCC-1'!$2:$6</definedName>
    <definedName name="Z_951054D0_662B_11D5_8B89_00409534CFF1_.wvu.PrintTitles" localSheetId="0" hidden="1">'KCC-1'!$2:$6</definedName>
    <definedName name="Z_9B42D664_BDC5_4376_B659_2490BF67A191_.wvu.PrintTitles" localSheetId="0" hidden="1">'KCC-1'!$2:$6</definedName>
    <definedName name="Z_A7DAD745_3044_495E_BDDE_B62C222BDD12_.wvu.PrintTitles" localSheetId="0" hidden="1">'KCC-1'!$2:$6</definedName>
    <definedName name="Z_BC9F96C5_1BAA_4BD2_BDAD_8E5E33A8139C_.wvu.PrintTitles" localSheetId="0" hidden="1">'KCC-1'!$2:$6</definedName>
    <definedName name="Z_D608E404_492D_47B9_BD0D_7504F99E1772_.wvu.PrintTitles" localSheetId="0" hidden="1">'KCC-1'!$2:$6</definedName>
    <definedName name="Z_D89D6F2B_F6B0_4748_AAA8_289DF1E44E78_.wvu.PrintTitles" localSheetId="0" hidden="1">'KCC-1'!$2:$6</definedName>
    <definedName name="Z_DDBB7820_1FFC_11D8_B0B1_0020ED6F0D40_.wvu.PrintTitles" localSheetId="0" hidden="1">'KCC-1'!$2:$6</definedName>
    <definedName name="Z_DF859633_5DAF_40C6_AA98_E2DB01B1141F_.wvu.PrintTitles" localSheetId="0" hidden="1">'KCC-1'!$2:$6</definedName>
    <definedName name="Z_E1DB91F9_B4F3_4922_8F27_C42C51848CD3_.wvu.PrintTitles" localSheetId="0" hidden="1">'KCC-1'!$2:$6</definedName>
    <definedName name="Z_E3A50233_C556_427E_AABA_FA56A59F07A1_.wvu.PrintTitles" localSheetId="0" hidden="1">'KCC-1'!$2:$6</definedName>
    <definedName name="Z_FCDA3C55_77B7_4EEA_AF76_1781499C902F_.wvu.PrintTitles" localSheetId="0" hidden="1">'KCC-1'!$2:$6</definedName>
    <definedName name="д" localSheetId="0">[3]знаци!#REF!</definedName>
    <definedName name="д">[3]знаци!#REF!</definedName>
    <definedName name="л" localSheetId="0">[3]знаци!#REF!</definedName>
    <definedName name="л">[3]знаци!#REF!</definedName>
    <definedName name="_xlnm.Print_Area" localSheetId="0">'KCC-1'!$A$1:$F$59</definedName>
    <definedName name="_xlnm.Print_Titles" localSheetId="0">'KCC-1'!$6:$6</definedName>
    <definedName name="ппппп">'[1]Облиц_окопи _2_'!#REF!</definedName>
  </definedNames>
  <calcPr calcId="162913"/>
</workbook>
</file>

<file path=xl/calcChain.xml><?xml version="1.0" encoding="utf-8"?>
<calcChain xmlns="http://schemas.openxmlformats.org/spreadsheetml/2006/main">
  <c r="D18" i="17" l="1"/>
  <c r="D19" i="17"/>
  <c r="D14" i="17"/>
  <c r="D15" i="17"/>
  <c r="D10" i="17"/>
  <c r="D21" i="17"/>
  <c r="D20" i="17"/>
  <c r="A14" i="17"/>
  <c r="A15" i="17" s="1"/>
  <c r="D8" i="17"/>
  <c r="D13" i="17" l="1"/>
  <c r="A19" i="17" l="1"/>
  <c r="A20" i="17" s="1"/>
  <c r="A21" i="17" s="1"/>
  <c r="A9" i="17"/>
  <c r="A10" i="17" s="1"/>
  <c r="F16" i="17" l="1"/>
  <c r="F11" i="17"/>
  <c r="F22" i="17" l="1"/>
  <c r="F23" i="17" s="1"/>
  <c r="F24" i="17" s="1"/>
  <c r="F25" i="17" s="1"/>
  <c r="A34" i="17" l="1"/>
  <c r="A35" i="17" s="1"/>
  <c r="F43" i="17"/>
  <c r="F44" i="17" s="1"/>
  <c r="F35" i="17"/>
  <c r="F40" i="17" l="1"/>
  <c r="F39" i="17"/>
  <c r="F38" i="17"/>
  <c r="F34" i="17"/>
  <c r="F33" i="17"/>
  <c r="F41" i="17" l="1"/>
  <c r="F36" i="17"/>
  <c r="F45" i="17" l="1"/>
  <c r="F46" i="17" s="1"/>
  <c r="F47" i="17" s="1"/>
  <c r="F49" i="17" l="1"/>
</calcChain>
</file>

<file path=xl/sharedStrings.xml><?xml version="1.0" encoding="utf-8"?>
<sst xmlns="http://schemas.openxmlformats.org/spreadsheetml/2006/main" count="69" uniqueCount="43">
  <si>
    <t>м3</t>
  </si>
  <si>
    <t>м2</t>
  </si>
  <si>
    <t>ЗЕМНИ РАБОТИ</t>
  </si>
  <si>
    <t>АСФАЛТОВИ РАБОТИ</t>
  </si>
  <si>
    <t xml:space="preserve">Доставка и монтаж на  рефлектиращи пътни знаци с постоянни размери, съгласно БДС 1517-2006, включително всички свързани с това разходи. </t>
  </si>
  <si>
    <t>ДДС 20%:</t>
  </si>
  <si>
    <t>Всичко:</t>
  </si>
  <si>
    <r>
      <t>Студено фрезоване на деформации на съществуващата асфалтобетонова настилка, включително изкопаване, натоварване, транспортиране на определено растояние, разтоварване на депо и оформянето му, съгласно изискванията на ТС.</t>
    </r>
    <r>
      <rPr>
        <b/>
        <sz val="10"/>
        <rFont val="Timok"/>
        <charset val="204"/>
      </rPr>
      <t xml:space="preserve">  </t>
    </r>
  </si>
  <si>
    <t>ПЪТНИ РАБОТИ</t>
  </si>
  <si>
    <t xml:space="preserve">Доставка и полагане на плътен асфалтобетон, тип А , с  дебелина в уплътнено състояние - 4 см, съгласно изискванията на проекта и ТС и всички свързани с това разходи  </t>
  </si>
  <si>
    <t>Направа на втори (свързващ) битумен разлив за връзка с различна ширина, съгласно изискванията на ТС</t>
  </si>
  <si>
    <r>
      <t xml:space="preserve">Доставка и монтаж на  рефлектиращи пътни знаци с променливи размери, съгласно БДС 1517-2006, включително всички свързани с това разходи. </t>
    </r>
    <r>
      <rPr>
        <b/>
        <sz val="10"/>
        <rFont val="Timok"/>
        <charset val="204"/>
      </rPr>
      <t xml:space="preserve"> </t>
    </r>
  </si>
  <si>
    <t>Доставка и полагане на хоризонтална маркировка от боя с перли, съгласно БДС 11925-80, включително всички свързани с това разходи.</t>
  </si>
  <si>
    <t>Направа на  тротоар от павета 20/10/6 върху пясъчна възглавница , съгласно чертежите, включително всички свързани с това разходи</t>
  </si>
  <si>
    <t>МЯРКА</t>
  </si>
  <si>
    <t>ОБЩО ЗА ЗЕМНИ РАБОТИ:</t>
  </si>
  <si>
    <t>ОБЩО ЗА АСФАЛТОВИ РАБОТИ:</t>
  </si>
  <si>
    <t>ТРОТОАРИ</t>
  </si>
  <si>
    <t>ОБЩО ЗА ТРОТОАРИ:</t>
  </si>
  <si>
    <t>ОБЩО ЗА ПЪТНИ РАБОТИ:</t>
  </si>
  <si>
    <t>СТОЙНОСТ</t>
  </si>
  <si>
    <t>Общо</t>
  </si>
  <si>
    <t>КОЛИЧЕСТВО</t>
  </si>
  <si>
    <t>ЕДИН. ЦЕНА</t>
  </si>
  <si>
    <t>О П И С А Н И Е
НА ВИДОВЕТЕ РАБОТИ</t>
  </si>
  <si>
    <t>ПОЗИЦИЯ</t>
  </si>
  <si>
    <r>
      <t>Общински път № SML 1135 / ІІІ – 865, Лещак - Стояново / - Върбина - Студена – Боровина -</t>
    </r>
    <r>
      <rPr>
        <b/>
        <sz val="10"/>
        <rFont val="Arial"/>
        <family val="2"/>
        <charset val="204"/>
      </rPr>
      <t xml:space="preserve"> реконструкция и рехабилитация на участък от път:  Върбина – Студена (от км 5+980 до км 8+560) L=2580m</t>
    </r>
  </si>
  <si>
    <t>КОЛИЧЕСТВЕНО - СТОЙНОСТНА СМЕТКА - II ЕТАП</t>
  </si>
  <si>
    <t>Доставка и полагане на основа с различна ширина, съгласно проектите, с минимална степен на уплътняване 97%</t>
  </si>
  <si>
    <r>
      <t>Всичко за Общински път № SML 1135 / ІІІ – 865, Лещак - Стояново / - Върбина - Студена – Боровина -</t>
    </r>
    <r>
      <rPr>
        <b/>
        <sz val="10"/>
        <rFont val="Arial"/>
        <family val="2"/>
        <charset val="204"/>
      </rPr>
      <t xml:space="preserve"> реконструкция и рехабилитация на участък от път:  Върбина – Студена (от км 5+980 до км 8+560) L=2580m за I-ви и II-ри етап с вкл.ДДС</t>
    </r>
  </si>
  <si>
    <t>Направа на (свързващ) битумен разлив за връзка с различна ширина, съгласно изискванията на ТС</t>
  </si>
  <si>
    <r>
      <t>Доставка и полагане на материал за основа банкети с различна широчина и дебелина на пласта, съгласно изискванията на ТС. - от каменни фракции</t>
    </r>
    <r>
      <rPr>
        <b/>
        <sz val="10"/>
        <rFont val="Timok"/>
        <charset val="204"/>
      </rPr>
      <t xml:space="preserve"> </t>
    </r>
  </si>
  <si>
    <t xml:space="preserve">Доставка и полагане на подходящ материал за кърпеж и локални ремонти с различна широчина и дебелина на пласта, съгласно изискванията на ТС. </t>
  </si>
  <si>
    <t xml:space="preserve">Доставка и полагане на асфалтови кърпежи с различна дебелина и ширина, съгласно изискванията на ТС и всички свързани с това разходи  </t>
  </si>
  <si>
    <t>т</t>
  </si>
  <si>
    <t xml:space="preserve">Доставка и полагане на неплътен асфалтобетон с различна дебелина, но не по-малка от 40 мм, и ширина за подравняващи пластове, съгласно изискванията на ТС и всички свързани с това разходи  </t>
  </si>
  <si>
    <t>м</t>
  </si>
  <si>
    <r>
      <t>Почистване на необлицован окоп, включително натоварване, транспортиране на определено растояние, разтоварване на депо и оформянето му съгласно ТС.</t>
    </r>
    <r>
      <rPr>
        <b/>
        <sz val="10"/>
        <rFont val="Timok"/>
        <charset val="204"/>
      </rPr>
      <t xml:space="preserve"> </t>
    </r>
  </si>
  <si>
    <r>
      <t>Изкоп в  земни почви за банкети и отводнителни канали, включително натоварване, транспортиране на определено растояние, разтоварване на депо и оформянето му съгласно ТС.</t>
    </r>
    <r>
      <rPr>
        <b/>
        <sz val="10"/>
        <rFont val="Timok"/>
        <charset val="204"/>
      </rPr>
      <t xml:space="preserve"> </t>
    </r>
  </si>
  <si>
    <t xml:space="preserve">Доставка и полагане на асфалтобетон - плътна смес с  дебелина в уплътнено състояние - 4 см, съгласно изискванията на ТС и всички свързани с това разходи  </t>
  </si>
  <si>
    <t>Възстановяване на участъци с разкъртен бетонов бордюр (18/35/50), включително всички свързани с това разходи.</t>
  </si>
  <si>
    <t>„РЕХАБИЛИТАЦИЯ НА ГЛАВЕН ПЪТ ЗА С. ЛЕЩАК -  SML3138 /ІІІ–865, ТЪРЪН - ЛЕСКА / - ЛЕЩАК - БОРИКА – ДОЛИЕ - РЕХАБИЛИТАЦИЯ НА УЧАСТЪК ОТ КМ 0+000 ДО КМ 0+500”</t>
  </si>
  <si>
    <t>КОЛИЧЕСТВЕНА СМЕТКА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</si>
</sst>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_-;\-* #,##0.00_-;_-* &quot;-&quot;??_-;_-@_-"/>
    <numFmt numFmtId="167" formatCode="#,##0.00\ &quot;лв.&quot;"/>
    <numFmt numFmtId="168" formatCode="_(&quot;$&quot;* #,##0.00_);_(&quot;$&quot;* \(#,##0.00\);_(&quot;$&quot;* &quot;-&quot;??_);_(@_)"/>
  </numFmts>
  <fonts count="65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name val="Tms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0"/>
      <name val="Timok"/>
    </font>
    <font>
      <sz val="12"/>
      <color indexed="8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b/>
      <sz val="10"/>
      <color indexed="8"/>
      <name val="Arial"/>
      <family val="2"/>
      <charset val="204"/>
    </font>
    <font>
      <b/>
      <sz val="10"/>
      <name val="Timok"/>
      <charset val="204"/>
    </font>
    <font>
      <u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Timok"/>
      <family val="2"/>
      <charset val="204"/>
    </font>
    <font>
      <sz val="10"/>
      <name val="Timok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u/>
      <sz val="12"/>
      <name val="Arial"/>
      <family val="2"/>
      <charset val="204"/>
    </font>
    <font>
      <sz val="10"/>
      <name val="Timok"/>
      <family val="2"/>
    </font>
    <font>
      <sz val="11"/>
      <color indexed="8"/>
      <name val="Corbel"/>
      <family val="2"/>
      <charset val="204"/>
    </font>
    <font>
      <sz val="11"/>
      <color indexed="9"/>
      <name val="Corbel"/>
      <family val="2"/>
      <charset val="204"/>
    </font>
    <font>
      <sz val="12"/>
      <color theme="1"/>
      <name val="Arial"/>
      <family val="2"/>
      <charset val="204"/>
    </font>
    <font>
      <sz val="11"/>
      <color indexed="62"/>
      <name val="Corbel"/>
      <family val="2"/>
      <charset val="204"/>
    </font>
    <font>
      <sz val="11"/>
      <color indexed="17"/>
      <name val="Corbel"/>
      <family val="2"/>
      <charset val="204"/>
    </font>
    <font>
      <b/>
      <sz val="18"/>
      <color indexed="54"/>
      <name val="Corbel"/>
      <family val="2"/>
      <charset val="204"/>
    </font>
    <font>
      <b/>
      <sz val="15"/>
      <color indexed="54"/>
      <name val="Corbel"/>
      <family val="2"/>
      <charset val="204"/>
    </font>
    <font>
      <b/>
      <sz val="13"/>
      <color indexed="54"/>
      <name val="Corbel"/>
      <family val="2"/>
      <charset val="204"/>
    </font>
    <font>
      <b/>
      <sz val="11"/>
      <color indexed="54"/>
      <name val="Corbel"/>
      <family val="2"/>
      <charset val="204"/>
    </font>
    <font>
      <b/>
      <sz val="18"/>
      <color indexed="54"/>
      <name val="Cambria"/>
      <family val="2"/>
      <charset val="204"/>
    </font>
    <font>
      <b/>
      <sz val="11"/>
      <color indexed="63"/>
      <name val="Corbel"/>
      <family val="2"/>
      <charset val="204"/>
    </font>
    <font>
      <b/>
      <sz val="11"/>
      <color indexed="52"/>
      <name val="Corbel"/>
      <family val="2"/>
      <charset val="204"/>
    </font>
    <font>
      <b/>
      <sz val="11"/>
      <color indexed="9"/>
      <name val="Corbel"/>
      <family val="2"/>
      <charset val="204"/>
    </font>
    <font>
      <sz val="11"/>
      <color indexed="20"/>
      <name val="Corbel"/>
      <family val="2"/>
      <charset val="204"/>
    </font>
    <font>
      <sz val="11"/>
      <color indexed="60"/>
      <name val="Corbel"/>
      <family val="2"/>
      <charset val="204"/>
    </font>
    <font>
      <i/>
      <sz val="11"/>
      <color indexed="23"/>
      <name val="Corbel"/>
      <family val="2"/>
      <charset val="204"/>
    </font>
    <font>
      <sz val="11"/>
      <color indexed="10"/>
      <name val="Corbel"/>
      <family val="2"/>
      <charset val="204"/>
    </font>
    <font>
      <sz val="11"/>
      <color indexed="52"/>
      <name val="Corbel"/>
      <family val="2"/>
      <charset val="204"/>
    </font>
    <font>
      <b/>
      <sz val="11"/>
      <color indexed="8"/>
      <name val="Corbe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23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53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/>
      <right/>
      <top style="thin">
        <color indexed="53"/>
      </top>
      <bottom style="double">
        <color indexed="53"/>
      </bottom>
      <diagonal/>
    </border>
  </borders>
  <cellStyleXfs count="227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4" fillId="0" borderId="0"/>
    <xf numFmtId="0" fontId="7" fillId="0" borderId="0"/>
    <xf numFmtId="0" fontId="6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3" fillId="0" borderId="0"/>
    <xf numFmtId="0" fontId="30" fillId="0" borderId="0"/>
    <xf numFmtId="0" fontId="27" fillId="0" borderId="0"/>
    <xf numFmtId="0" fontId="3" fillId="0" borderId="0"/>
    <xf numFmtId="0" fontId="5" fillId="0" borderId="0"/>
    <xf numFmtId="0" fontId="28" fillId="0" borderId="0"/>
    <xf numFmtId="0" fontId="5" fillId="23" borderId="7" applyNumberFormat="0" applyFont="0" applyAlignment="0" applyProtection="0"/>
    <xf numFmtId="0" fontId="3" fillId="23" borderId="7" applyNumberFormat="0" applyFon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1" fillId="0" borderId="0"/>
    <xf numFmtId="0" fontId="3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164" fontId="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7" fillId="7" borderId="1" applyNumberFormat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0" fillId="20" borderId="8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9" fillId="3" borderId="0" applyNumberFormat="0" applyBorder="0" applyAlignment="0" applyProtection="0"/>
    <xf numFmtId="0" fontId="19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18" fillId="0" borderId="6" applyNumberFormat="0" applyFill="0" applyAlignment="0" applyProtection="0"/>
    <xf numFmtId="0" fontId="31" fillId="0" borderId="0"/>
    <xf numFmtId="0" fontId="22" fillId="0" borderId="9" applyNumberFormat="0" applyFill="0" applyAlignment="0" applyProtection="0"/>
    <xf numFmtId="168" fontId="45" fillId="0" borderId="0" applyFont="0" applyFill="0" applyBorder="0" applyAlignment="0" applyProtection="0"/>
    <xf numFmtId="0" fontId="24" fillId="0" borderId="0"/>
    <xf numFmtId="0" fontId="46" fillId="7" borderId="0" applyNumberFormat="0" applyBorder="0" applyAlignment="0" applyProtection="0"/>
    <xf numFmtId="0" fontId="46" fillId="2" borderId="0" applyNumberFormat="0" applyBorder="0" applyAlignment="0" applyProtection="0"/>
    <xf numFmtId="0" fontId="46" fillId="7" borderId="0" applyNumberFormat="0" applyBorder="0" applyAlignment="0" applyProtection="0"/>
    <xf numFmtId="0" fontId="46" fillId="23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20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22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/>
    <xf numFmtId="0" fontId="1" fillId="0" borderId="0"/>
    <xf numFmtId="0" fontId="24" fillId="0" borderId="0"/>
    <xf numFmtId="0" fontId="48" fillId="0" borderId="0"/>
    <xf numFmtId="0" fontId="47" fillId="19" borderId="0" applyNumberFormat="0" applyBorder="0" applyAlignment="0" applyProtection="0"/>
    <xf numFmtId="0" fontId="47" fillId="14" borderId="0" applyNumberFormat="0" applyBorder="0" applyAlignment="0" applyProtection="0"/>
    <xf numFmtId="0" fontId="47" fillId="27" borderId="0" applyNumberFormat="0" applyBorder="0" applyAlignment="0" applyProtection="0"/>
    <xf numFmtId="0" fontId="47" fillId="11" borderId="0" applyNumberFormat="0" applyBorder="0" applyAlignment="0" applyProtection="0"/>
    <xf numFmtId="0" fontId="47" fillId="20" borderId="0" applyNumberFormat="0" applyBorder="0" applyAlignment="0" applyProtection="0"/>
    <xf numFmtId="0" fontId="47" fillId="28" borderId="0" applyNumberFormat="0" applyBorder="0" applyAlignment="0" applyProtection="0"/>
    <xf numFmtId="0" fontId="5" fillId="23" borderId="7" applyNumberFormat="0" applyFon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50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4" fillId="0" borderId="2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8" applyNumberFormat="0" applyAlignment="0" applyProtection="0"/>
    <xf numFmtId="0" fontId="56" fillId="20" borderId="8" applyNumberFormat="0" applyAlignment="0" applyProtection="0"/>
    <xf numFmtId="0" fontId="57" fillId="20" borderId="1" applyNumberFormat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8" fillId="21" borderId="2" applyNumberFormat="0" applyAlignment="0" applyProtection="0"/>
    <xf numFmtId="0" fontId="59" fillId="3" borderId="0" applyNumberFormat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4" fillId="0" borderId="25" applyNumberFormat="0" applyFill="0" applyAlignment="0" applyProtection="0"/>
  </cellStyleXfs>
  <cellXfs count="102">
    <xf numFmtId="0" fontId="0" fillId="0" borderId="0" xfId="0"/>
    <xf numFmtId="0" fontId="4" fillId="0" borderId="0" xfId="122" applyFont="1" applyFill="1"/>
    <xf numFmtId="0" fontId="5" fillId="0" borderId="10" xfId="122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right" vertical="center" wrapText="1"/>
    </xf>
    <xf numFmtId="0" fontId="5" fillId="24" borderId="10" xfId="122" applyFont="1" applyFill="1" applyBorder="1" applyAlignment="1">
      <alignment horizontal="center"/>
    </xf>
    <xf numFmtId="0" fontId="5" fillId="24" borderId="0" xfId="122" applyFont="1" applyFill="1" applyAlignment="1">
      <alignment horizontal="center"/>
    </xf>
    <xf numFmtId="0" fontId="5" fillId="24" borderId="10" xfId="122" applyFont="1" applyFill="1" applyBorder="1"/>
    <xf numFmtId="0" fontId="5" fillId="24" borderId="0" xfId="122" applyFont="1" applyFill="1" applyBorder="1" applyAlignment="1">
      <alignment horizontal="center" vertical="center" wrapText="1"/>
    </xf>
    <xf numFmtId="0" fontId="26" fillId="24" borderId="0" xfId="122" applyFont="1" applyFill="1" applyBorder="1" applyAlignment="1">
      <alignment horizontal="center" vertical="center"/>
    </xf>
    <xf numFmtId="0" fontId="5" fillId="24" borderId="10" xfId="122" applyFont="1" applyFill="1" applyBorder="1" applyAlignment="1">
      <alignment horizontal="justify" vertical="top" wrapText="1"/>
    </xf>
    <xf numFmtId="0" fontId="35" fillId="24" borderId="10" xfId="122" applyFont="1" applyFill="1" applyBorder="1" applyAlignment="1">
      <alignment horizontal="left"/>
    </xf>
    <xf numFmtId="2" fontId="28" fillId="24" borderId="10" xfId="122" applyNumberFormat="1" applyFont="1" applyFill="1" applyBorder="1"/>
    <xf numFmtId="0" fontId="28" fillId="24" borderId="10" xfId="122" applyFont="1" applyFill="1" applyBorder="1"/>
    <xf numFmtId="0" fontId="35" fillId="24" borderId="10" xfId="122" applyFont="1" applyFill="1" applyBorder="1" applyAlignment="1">
      <alignment wrapText="1"/>
    </xf>
    <xf numFmtId="0" fontId="37" fillId="24" borderId="10" xfId="122" applyFont="1" applyFill="1" applyBorder="1" applyAlignment="1">
      <alignment horizontal="justify" vertical="top" wrapText="1"/>
    </xf>
    <xf numFmtId="0" fontId="36" fillId="24" borderId="10" xfId="122" applyFont="1" applyFill="1" applyBorder="1" applyAlignment="1">
      <alignment horizontal="center" vertical="center"/>
    </xf>
    <xf numFmtId="4" fontId="28" fillId="24" borderId="10" xfId="122" applyNumberFormat="1" applyFill="1" applyBorder="1" applyAlignment="1"/>
    <xf numFmtId="0" fontId="28" fillId="24" borderId="10" xfId="122" applyFill="1" applyBorder="1" applyAlignment="1"/>
    <xf numFmtId="0" fontId="5" fillId="24" borderId="0" xfId="122" applyFont="1" applyFill="1" applyAlignment="1">
      <alignment horizontal="center" vertical="center"/>
    </xf>
    <xf numFmtId="0" fontId="5" fillId="24" borderId="0" xfId="122" applyFont="1" applyFill="1"/>
    <xf numFmtId="0" fontId="43" fillId="24" borderId="0" xfId="122" applyFont="1" applyFill="1" applyAlignment="1">
      <alignment horizontal="center" vertical="center"/>
    </xf>
    <xf numFmtId="0" fontId="43" fillId="24" borderId="0" xfId="122" applyFont="1" applyFill="1"/>
    <xf numFmtId="9" fontId="41" fillId="24" borderId="0" xfId="127" applyFont="1" applyFill="1" applyBorder="1" applyAlignment="1">
      <alignment vertical="top" wrapText="1"/>
    </xf>
    <xf numFmtId="0" fontId="5" fillId="24" borderId="0" xfId="122" applyFont="1" applyFill="1" applyBorder="1" applyAlignment="1">
      <alignment horizontal="center" vertical="center"/>
    </xf>
    <xf numFmtId="9" fontId="41" fillId="24" borderId="0" xfId="127" applyFont="1" applyFill="1" applyBorder="1" applyAlignment="1">
      <alignment horizontal="left" vertical="top" wrapText="1"/>
    </xf>
    <xf numFmtId="167" fontId="5" fillId="24" borderId="0" xfId="122" applyNumberFormat="1" applyFont="1" applyFill="1"/>
    <xf numFmtId="167" fontId="39" fillId="24" borderId="0" xfId="122" applyNumberFormat="1" applyFont="1" applyFill="1" applyBorder="1"/>
    <xf numFmtId="167" fontId="43" fillId="24" borderId="0" xfId="122" applyNumberFormat="1" applyFont="1" applyFill="1"/>
    <xf numFmtId="9" fontId="40" fillId="24" borderId="0" xfId="127" applyFont="1" applyFill="1" applyBorder="1" applyAlignment="1">
      <alignment horizontal="left" vertical="top" wrapText="1"/>
    </xf>
    <xf numFmtId="0" fontId="5" fillId="0" borderId="10" xfId="122" applyFont="1" applyFill="1" applyBorder="1" applyAlignment="1">
      <alignment horizontal="justify" vertical="top" wrapText="1"/>
    </xf>
    <xf numFmtId="0" fontId="35" fillId="0" borderId="10" xfId="122" applyFont="1" applyFill="1" applyBorder="1"/>
    <xf numFmtId="0" fontId="5" fillId="0" borderId="10" xfId="122" applyFont="1" applyFill="1" applyBorder="1"/>
    <xf numFmtId="0" fontId="36" fillId="0" borderId="10" xfId="122" applyFont="1" applyFill="1" applyBorder="1" applyAlignment="1">
      <alignment horizontal="center" vertical="center"/>
    </xf>
    <xf numFmtId="0" fontId="36" fillId="0" borderId="10" xfId="122" applyFont="1" applyFill="1" applyBorder="1" applyAlignment="1"/>
    <xf numFmtId="0" fontId="5" fillId="0" borderId="18" xfId="122" applyFont="1" applyFill="1" applyBorder="1" applyAlignment="1">
      <alignment horizontal="center" vertical="center"/>
    </xf>
    <xf numFmtId="0" fontId="34" fillId="24" borderId="0" xfId="122" applyFont="1" applyFill="1" applyBorder="1" applyAlignment="1">
      <alignment horizontal="center" vertical="center" wrapText="1"/>
    </xf>
    <xf numFmtId="0" fontId="26" fillId="24" borderId="0" xfId="122" applyFont="1" applyFill="1" applyBorder="1" applyAlignment="1">
      <alignment horizontal="left" wrapText="1"/>
    </xf>
    <xf numFmtId="0" fontId="5" fillId="24" borderId="0" xfId="122" applyFont="1" applyFill="1" applyBorder="1" applyAlignment="1">
      <alignment horizontal="left" wrapText="1"/>
    </xf>
    <xf numFmtId="0" fontId="5" fillId="24" borderId="18" xfId="122" applyFont="1" applyFill="1" applyBorder="1" applyAlignment="1">
      <alignment horizontal="center" vertical="center"/>
    </xf>
    <xf numFmtId="167" fontId="5" fillId="24" borderId="16" xfId="122" applyNumberFormat="1" applyFont="1" applyFill="1" applyBorder="1" applyAlignment="1"/>
    <xf numFmtId="167" fontId="5" fillId="0" borderId="16" xfId="122" applyNumberFormat="1" applyFont="1" applyFill="1" applyBorder="1" applyAlignment="1"/>
    <xf numFmtId="167" fontId="5" fillId="24" borderId="16" xfId="122" applyNumberFormat="1" applyFont="1" applyFill="1" applyBorder="1"/>
    <xf numFmtId="9" fontId="43" fillId="24" borderId="0" xfId="127" applyFont="1" applyFill="1" applyBorder="1" applyAlignment="1">
      <alignment horizontal="right" vertical="top" wrapText="1"/>
    </xf>
    <xf numFmtId="0" fontId="43" fillId="24" borderId="0" xfId="104" applyFont="1" applyFill="1" applyAlignment="1">
      <alignment horizontal="right"/>
    </xf>
    <xf numFmtId="9" fontId="43" fillId="24" borderId="0" xfId="127" applyFont="1" applyFill="1" applyBorder="1" applyAlignment="1">
      <alignment horizontal="left" vertical="top" wrapText="1"/>
    </xf>
    <xf numFmtId="9" fontId="43" fillId="24" borderId="0" xfId="127" applyFont="1" applyFill="1" applyBorder="1" applyAlignment="1">
      <alignment vertical="top" wrapText="1"/>
    </xf>
    <xf numFmtId="0" fontId="43" fillId="24" borderId="0" xfId="122" applyFont="1" applyFill="1" applyAlignment="1">
      <alignment horizontal="left"/>
    </xf>
    <xf numFmtId="0" fontId="42" fillId="24" borderId="0" xfId="122" applyFont="1" applyFill="1" applyBorder="1" applyAlignment="1">
      <alignment horizontal="center" vertical="center"/>
    </xf>
    <xf numFmtId="2" fontId="37" fillId="24" borderId="10" xfId="122" applyNumberFormat="1" applyFont="1" applyFill="1" applyBorder="1"/>
    <xf numFmtId="0" fontId="4" fillId="25" borderId="0" xfId="122" applyFont="1" applyFill="1" applyAlignment="1">
      <alignment vertical="center"/>
    </xf>
    <xf numFmtId="0" fontId="4" fillId="25" borderId="0" xfId="122" applyFont="1" applyFill="1"/>
    <xf numFmtId="0" fontId="26" fillId="25" borderId="11" xfId="122" applyFont="1" applyFill="1" applyBorder="1" applyAlignment="1">
      <alignment horizontal="center" vertical="center"/>
    </xf>
    <xf numFmtId="0" fontId="26" fillId="25" borderId="12" xfId="122" applyFont="1" applyFill="1" applyBorder="1" applyAlignment="1">
      <alignment horizontal="center" vertical="center" wrapText="1"/>
    </xf>
    <xf numFmtId="0" fontId="26" fillId="25" borderId="12" xfId="122" applyFont="1" applyFill="1" applyBorder="1" applyAlignment="1">
      <alignment horizontal="center" vertical="center"/>
    </xf>
    <xf numFmtId="167" fontId="26" fillId="25" borderId="20" xfId="122" applyNumberFormat="1" applyFont="1" applyFill="1" applyBorder="1" applyAlignment="1">
      <alignment horizontal="center" vertical="center"/>
    </xf>
    <xf numFmtId="0" fontId="26" fillId="24" borderId="10" xfId="122" applyFont="1" applyFill="1" applyBorder="1" applyAlignment="1">
      <alignment horizontal="right"/>
    </xf>
    <xf numFmtId="0" fontId="26" fillId="0" borderId="10" xfId="122" applyFont="1" applyFill="1" applyBorder="1" applyAlignment="1">
      <alignment horizontal="right"/>
    </xf>
    <xf numFmtId="0" fontId="44" fillId="25" borderId="17" xfId="122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horizontal="justify"/>
    </xf>
    <xf numFmtId="0" fontId="5" fillId="25" borderId="13" xfId="122" applyFont="1" applyFill="1" applyBorder="1" applyAlignment="1">
      <alignment horizontal="center" vertical="center"/>
    </xf>
    <xf numFmtId="0" fontId="5" fillId="25" borderId="13" xfId="122" applyFont="1" applyFill="1" applyBorder="1"/>
    <xf numFmtId="167" fontId="5" fillId="25" borderId="21" xfId="122" applyNumberFormat="1" applyFont="1" applyFill="1" applyBorder="1"/>
    <xf numFmtId="167" fontId="26" fillId="24" borderId="16" xfId="122" applyNumberFormat="1" applyFont="1" applyFill="1" applyBorder="1"/>
    <xf numFmtId="167" fontId="26" fillId="0" borderId="16" xfId="122" applyNumberFormat="1" applyFont="1" applyFill="1" applyBorder="1"/>
    <xf numFmtId="0" fontId="42" fillId="24" borderId="0" xfId="122" applyFont="1" applyFill="1" applyBorder="1" applyAlignment="1">
      <alignment horizontal="left" vertical="center"/>
    </xf>
    <xf numFmtId="167" fontId="34" fillId="24" borderId="0" xfId="122" applyNumberFormat="1" applyFont="1" applyFill="1" applyBorder="1" applyAlignment="1">
      <alignment horizontal="left" vertical="center" wrapText="1"/>
    </xf>
    <xf numFmtId="0" fontId="5" fillId="24" borderId="10" xfId="122" applyFont="1" applyFill="1" applyBorder="1" applyAlignment="1">
      <alignment horizontal="center" vertical="center"/>
    </xf>
    <xf numFmtId="2" fontId="28" fillId="24" borderId="10" xfId="122" applyNumberFormat="1" applyFill="1" applyBorder="1" applyAlignment="1"/>
    <xf numFmtId="0" fontId="5" fillId="25" borderId="18" xfId="122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right" vertical="center" wrapText="1"/>
    </xf>
    <xf numFmtId="167" fontId="26" fillId="25" borderId="16" xfId="122" applyNumberFormat="1" applyFont="1" applyFill="1" applyBorder="1"/>
    <xf numFmtId="0" fontId="5" fillId="25" borderId="19" xfId="122" applyFont="1" applyFill="1" applyBorder="1" applyAlignment="1">
      <alignment horizontal="center" vertical="center"/>
    </xf>
    <xf numFmtId="0" fontId="32" fillId="25" borderId="14" xfId="0" applyFont="1" applyFill="1" applyBorder="1" applyAlignment="1">
      <alignment horizontal="right" vertical="center" wrapText="1"/>
    </xf>
    <xf numFmtId="167" fontId="26" fillId="25" borderId="15" xfId="122" applyNumberFormat="1" applyFont="1" applyFill="1" applyBorder="1"/>
    <xf numFmtId="0" fontId="44" fillId="25" borderId="11" xfId="122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justify" wrapText="1"/>
    </xf>
    <xf numFmtId="0" fontId="5" fillId="25" borderId="12" xfId="122" applyFont="1" applyFill="1" applyBorder="1" applyAlignment="1">
      <alignment horizontal="center" vertical="center" wrapText="1"/>
    </xf>
    <xf numFmtId="0" fontId="5" fillId="25" borderId="12" xfId="122" applyFont="1" applyFill="1" applyBorder="1" applyAlignment="1">
      <alignment wrapText="1"/>
    </xf>
    <xf numFmtId="167" fontId="26" fillId="25" borderId="20" xfId="122" applyNumberFormat="1" applyFont="1" applyFill="1" applyBorder="1"/>
    <xf numFmtId="0" fontId="5" fillId="25" borderId="0" xfId="122" applyFont="1" applyFill="1" applyBorder="1" applyAlignment="1">
      <alignment horizontal="center" vertical="center"/>
    </xf>
    <xf numFmtId="0" fontId="32" fillId="25" borderId="0" xfId="0" applyFont="1" applyFill="1" applyBorder="1" applyAlignment="1">
      <alignment horizontal="right" vertical="center" wrapText="1"/>
    </xf>
    <xf numFmtId="167" fontId="26" fillId="25" borderId="0" xfId="122" applyNumberFormat="1" applyFont="1" applyFill="1" applyBorder="1"/>
    <xf numFmtId="167" fontId="4" fillId="25" borderId="0" xfId="122" applyNumberFormat="1" applyFont="1" applyFill="1"/>
    <xf numFmtId="167" fontId="4" fillId="0" borderId="0" xfId="122" applyNumberFormat="1" applyFont="1" applyFill="1"/>
    <xf numFmtId="0" fontId="42" fillId="24" borderId="0" xfId="122" applyFont="1" applyFill="1" applyBorder="1" applyAlignment="1">
      <alignment horizontal="right" vertical="center"/>
    </xf>
    <xf numFmtId="0" fontId="43" fillId="24" borderId="0" xfId="104" applyFont="1" applyFill="1" applyAlignment="1">
      <alignment horizontal="left"/>
    </xf>
    <xf numFmtId="9" fontId="43" fillId="24" borderId="0" xfId="127" applyFont="1" applyFill="1" applyBorder="1" applyAlignment="1">
      <alignment vertical="top"/>
    </xf>
    <xf numFmtId="0" fontId="43" fillId="24" borderId="0" xfId="104" applyFont="1" applyFill="1" applyAlignment="1"/>
    <xf numFmtId="2" fontId="28" fillId="24" borderId="10" xfId="122" applyNumberFormat="1" applyFont="1" applyFill="1" applyBorder="1" applyAlignment="1"/>
    <xf numFmtId="2" fontId="5" fillId="24" borderId="10" xfId="122" applyNumberFormat="1" applyFont="1" applyFill="1" applyBorder="1"/>
    <xf numFmtId="2" fontId="26" fillId="24" borderId="10" xfId="122" applyNumberFormat="1" applyFont="1" applyFill="1" applyBorder="1" applyAlignment="1">
      <alignment horizontal="right"/>
    </xf>
    <xf numFmtId="2" fontId="5" fillId="24" borderId="16" xfId="122" applyNumberFormat="1" applyFont="1" applyFill="1" applyBorder="1"/>
    <xf numFmtId="0" fontId="5" fillId="24" borderId="18" xfId="122" applyFont="1" applyFill="1" applyBorder="1" applyAlignment="1">
      <alignment horizontal="left" vertical="center"/>
    </xf>
    <xf numFmtId="0" fontId="35" fillId="24" borderId="10" xfId="122" applyFont="1" applyFill="1" applyBorder="1" applyAlignment="1">
      <alignment horizontal="left" vertical="center"/>
    </xf>
    <xf numFmtId="0" fontId="5" fillId="24" borderId="10" xfId="122" applyFont="1" applyFill="1" applyBorder="1" applyAlignment="1">
      <alignment horizontal="left" vertical="center"/>
    </xf>
    <xf numFmtId="167" fontId="5" fillId="24" borderId="16" xfId="122" applyNumberFormat="1" applyFont="1" applyFill="1" applyBorder="1" applyAlignment="1">
      <alignment horizontal="left" vertical="center"/>
    </xf>
    <xf numFmtId="0" fontId="4" fillId="0" borderId="0" xfId="122" applyFont="1" applyFill="1" applyAlignment="1">
      <alignment horizontal="left" vertical="center"/>
    </xf>
    <xf numFmtId="167" fontId="4" fillId="0" borderId="0" xfId="122" applyNumberFormat="1" applyFont="1" applyFill="1" applyAlignment="1">
      <alignment horizontal="left" vertical="center"/>
    </xf>
    <xf numFmtId="0" fontId="35" fillId="24" borderId="10" xfId="122" applyFont="1" applyFill="1" applyBorder="1" applyAlignment="1">
      <alignment horizontal="left" vertical="center" wrapText="1"/>
    </xf>
    <xf numFmtId="2" fontId="5" fillId="24" borderId="10" xfId="122" applyNumberFormat="1" applyFont="1" applyFill="1" applyBorder="1" applyAlignment="1">
      <alignment horizontal="left" vertical="center"/>
    </xf>
    <xf numFmtId="2" fontId="4" fillId="0" borderId="0" xfId="122" applyNumberFormat="1" applyFont="1" applyFill="1"/>
    <xf numFmtId="0" fontId="39" fillId="24" borderId="0" xfId="122" applyFont="1" applyFill="1" applyAlignment="1">
      <alignment horizontal="center" vertical="center" wrapText="1"/>
    </xf>
  </cellXfs>
  <cellStyles count="227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20% - Акцент1" xfId="174"/>
    <cellStyle name="20% - Акцент1 2" xfId="13"/>
    <cellStyle name="20% - Акцент2" xfId="175"/>
    <cellStyle name="20% - Акцент2 2" xfId="14"/>
    <cellStyle name="20% - Акцент3" xfId="176"/>
    <cellStyle name="20% - Акцент3 2" xfId="15"/>
    <cellStyle name="20% - Акцент4" xfId="177"/>
    <cellStyle name="20% - Акцент4 2" xfId="16"/>
    <cellStyle name="20% - Акцент5" xfId="178"/>
    <cellStyle name="20% - Акцент5 2" xfId="17"/>
    <cellStyle name="20% - Акцент6" xfId="179"/>
    <cellStyle name="20% - Акцент6 2" xfId="18"/>
    <cellStyle name="40% - Accent1 2" xfId="19"/>
    <cellStyle name="40% - Accent1 3" xfId="20"/>
    <cellStyle name="40% - Accent2 2" xfId="21"/>
    <cellStyle name="40% - Accent2 3" xfId="22"/>
    <cellStyle name="40% - Accent3 2" xfId="23"/>
    <cellStyle name="40% - Accent3 3" xfId="24"/>
    <cellStyle name="40% - Accent4 2" xfId="25"/>
    <cellStyle name="40% - Accent4 3" xfId="26"/>
    <cellStyle name="40% - Accent5 2" xfId="27"/>
    <cellStyle name="40% - Accent5 3" xfId="28"/>
    <cellStyle name="40% - Accent6 2" xfId="29"/>
    <cellStyle name="40% - Accent6 3" xfId="30"/>
    <cellStyle name="40% - Акцент1" xfId="180"/>
    <cellStyle name="40% - Акцент1 2" xfId="31"/>
    <cellStyle name="40% - Акцент2" xfId="181"/>
    <cellStyle name="40% - Акцент2 2" xfId="32"/>
    <cellStyle name="40% - Акцент3" xfId="182"/>
    <cellStyle name="40% - Акцент3 2" xfId="33"/>
    <cellStyle name="40% - Акцент4" xfId="183"/>
    <cellStyle name="40% - Акцент4 2" xfId="34"/>
    <cellStyle name="40% - Акцент5" xfId="184"/>
    <cellStyle name="40% - Акцент5 2" xfId="35"/>
    <cellStyle name="40% - Акцент6" xfId="185"/>
    <cellStyle name="40% - Акцент6 2" xfId="36"/>
    <cellStyle name="60% - Accent1 2" xfId="37"/>
    <cellStyle name="60% - Accent1 3" xfId="38"/>
    <cellStyle name="60% - Accent2 2" xfId="39"/>
    <cellStyle name="60% - Accent2 3" xfId="40"/>
    <cellStyle name="60% - Accent3 2" xfId="41"/>
    <cellStyle name="60% - Accent3 3" xfId="42"/>
    <cellStyle name="60% - Accent4 2" xfId="43"/>
    <cellStyle name="60% - Accent4 3" xfId="44"/>
    <cellStyle name="60% - Accent5 2" xfId="45"/>
    <cellStyle name="60% - Accent5 3" xfId="46"/>
    <cellStyle name="60% - Accent6 2" xfId="47"/>
    <cellStyle name="60% - Accent6 3" xfId="48"/>
    <cellStyle name="60% - Акцент1" xfId="186"/>
    <cellStyle name="60% - Акцент1 2" xfId="49"/>
    <cellStyle name="60% - Акцент2" xfId="187"/>
    <cellStyle name="60% - Акцент2 2" xfId="50"/>
    <cellStyle name="60% - Акцент3" xfId="188"/>
    <cellStyle name="60% - Акцент3 2" xfId="51"/>
    <cellStyle name="60% - Акцент4" xfId="189"/>
    <cellStyle name="60% - Акцент4 2" xfId="52"/>
    <cellStyle name="60% - Акцент5" xfId="190"/>
    <cellStyle name="60% - Акцент5 2" xfId="53"/>
    <cellStyle name="60% - Акцент6" xfId="191"/>
    <cellStyle name="60% - Акцент6 2" xfId="54"/>
    <cellStyle name="Accent1 2" xfId="55"/>
    <cellStyle name="Accent1 3" xfId="56"/>
    <cellStyle name="Accent2 2" xfId="57"/>
    <cellStyle name="Accent2 3" xfId="58"/>
    <cellStyle name="Accent3 2" xfId="59"/>
    <cellStyle name="Accent3 3" xfId="60"/>
    <cellStyle name="Accent4 2" xfId="61"/>
    <cellStyle name="Accent4 3" xfId="62"/>
    <cellStyle name="Accent5 2" xfId="63"/>
    <cellStyle name="Accent5 3" xfId="64"/>
    <cellStyle name="Accent6 2" xfId="65"/>
    <cellStyle name="Accent6 3" xfId="66"/>
    <cellStyle name="Bad 2" xfId="67"/>
    <cellStyle name="Bad 3" xfId="68"/>
    <cellStyle name="Calculation 2" xfId="69"/>
    <cellStyle name="Calculation 3" xfId="70"/>
    <cellStyle name="Check Cell 2" xfId="71"/>
    <cellStyle name="Check Cell 3" xfId="72"/>
    <cellStyle name="Comma 2" xfId="73"/>
    <cellStyle name="Comma 2 2" xfId="74"/>
    <cellStyle name="Comma 3" xfId="75"/>
    <cellStyle name="Comma 3 2" xfId="76"/>
    <cellStyle name="Comma 4" xfId="77"/>
    <cellStyle name="Comma 5" xfId="78"/>
    <cellStyle name="Currency 2" xfId="79"/>
    <cellStyle name="Currency 2 2" xfId="172"/>
    <cellStyle name="Currency 3" xfId="80"/>
    <cellStyle name="Currency 3 2" xfId="81"/>
    <cellStyle name="Currency 4" xfId="82"/>
    <cellStyle name="Currency 4 2" xfId="83"/>
    <cellStyle name="Currency 5" xfId="192"/>
    <cellStyle name="Currency 6" xfId="193"/>
    <cellStyle name="Explanatory Text 2" xfId="84"/>
    <cellStyle name="Explanatory Text 3" xfId="85"/>
    <cellStyle name="Good 2" xfId="86"/>
    <cellStyle name="Good 3" xfId="87"/>
    <cellStyle name="Heading 1 2" xfId="88"/>
    <cellStyle name="Heading 1 3" xfId="89"/>
    <cellStyle name="Heading 2 2" xfId="90"/>
    <cellStyle name="Heading 2 3" xfId="91"/>
    <cellStyle name="Heading 3 2" xfId="92"/>
    <cellStyle name="Heading 3 3" xfId="93"/>
    <cellStyle name="Heading 4 2" xfId="94"/>
    <cellStyle name="Heading 4 3" xfId="95"/>
    <cellStyle name="Input 2" xfId="96"/>
    <cellStyle name="Input 3" xfId="97"/>
    <cellStyle name="Linked Cell 2" xfId="98"/>
    <cellStyle name="Linked Cell 3" xfId="99"/>
    <cellStyle name="Neutral 2" xfId="100"/>
    <cellStyle name="Neutral 3" xfId="101"/>
    <cellStyle name="Normal 10" xfId="102"/>
    <cellStyle name="Normal 11" xfId="103"/>
    <cellStyle name="Normal 12" xfId="194"/>
    <cellStyle name="Normal 13" xfId="195"/>
    <cellStyle name="Normal 2" xfId="104"/>
    <cellStyle name="Normal 2 2" xfId="105"/>
    <cellStyle name="Normal 2 2 2" xfId="173"/>
    <cellStyle name="Normal 2 3" xfId="196"/>
    <cellStyle name="Normal 2_FMF_Bill 3_Earth Works_2sec" xfId="106"/>
    <cellStyle name="Normal 3" xfId="107"/>
    <cellStyle name="Normal 3 2" xfId="108"/>
    <cellStyle name="Normal 3_Ved -all -uk1" xfId="109"/>
    <cellStyle name="Normal 4" xfId="110"/>
    <cellStyle name="Normal 5" xfId="111"/>
    <cellStyle name="Normal 5 2" xfId="112"/>
    <cellStyle name="Normal 5_Vedmosti i KSS Varbina_Borovina_1" xfId="113"/>
    <cellStyle name="Normal 6" xfId="114"/>
    <cellStyle name="Normal 6 2" xfId="115"/>
    <cellStyle name="Normal 6 3" xfId="197"/>
    <cellStyle name="Normal 6_Vedmosti i KSS Varbina_Borovina_1" xfId="116"/>
    <cellStyle name="Normal 7" xfId="117"/>
    <cellStyle name="Normal 7 2" xfId="118"/>
    <cellStyle name="Normal 7_Vedomosti" xfId="119"/>
    <cellStyle name="Normal 8" xfId="120"/>
    <cellStyle name="Normal 9" xfId="121"/>
    <cellStyle name="Normal_OKSS-А-Е" xfId="122"/>
    <cellStyle name="Note 2" xfId="123"/>
    <cellStyle name="Note 3" xfId="124"/>
    <cellStyle name="Output 2" xfId="125"/>
    <cellStyle name="Output 3" xfId="126"/>
    <cellStyle name="Percent 2" xfId="128"/>
    <cellStyle name="Percent 2 2" xfId="129"/>
    <cellStyle name="Percent 3" xfId="130"/>
    <cellStyle name="Stil 1" xfId="131"/>
    <cellStyle name="Style 1" xfId="132"/>
    <cellStyle name="Title 2" xfId="133"/>
    <cellStyle name="Title 3" xfId="134"/>
    <cellStyle name="Total 2" xfId="135"/>
    <cellStyle name="Total 3" xfId="136"/>
    <cellStyle name="Warning Text 2" xfId="137"/>
    <cellStyle name="Warning Text 3" xfId="138"/>
    <cellStyle name="Акцент1" xfId="198"/>
    <cellStyle name="Акцент1 2" xfId="139"/>
    <cellStyle name="Акцент2" xfId="199"/>
    <cellStyle name="Акцент2 2" xfId="140"/>
    <cellStyle name="Акцент3" xfId="200"/>
    <cellStyle name="Акцент3 2" xfId="141"/>
    <cellStyle name="Акцент4" xfId="201"/>
    <cellStyle name="Акцент4 2" xfId="142"/>
    <cellStyle name="Акцент5" xfId="202"/>
    <cellStyle name="Акцент5 2" xfId="143"/>
    <cellStyle name="Акцент6" xfId="203"/>
    <cellStyle name="Акцент6 2" xfId="144"/>
    <cellStyle name="Бележка" xfId="204"/>
    <cellStyle name="Валута 2" xfId="145"/>
    <cellStyle name="Валута 3" xfId="146"/>
    <cellStyle name="Вход" xfId="205"/>
    <cellStyle name="Вход 2" xfId="147"/>
    <cellStyle name="Вход_KS_CHEPELARE-ф" xfId="206"/>
    <cellStyle name="Добър" xfId="207"/>
    <cellStyle name="Добър 2" xfId="148"/>
    <cellStyle name="Заглавие" xfId="208"/>
    <cellStyle name="Заглавие 1" xfId="209"/>
    <cellStyle name="Заглавие 1 2" xfId="149"/>
    <cellStyle name="Заглавие 2" xfId="210"/>
    <cellStyle name="Заглавие 2 2" xfId="150"/>
    <cellStyle name="Заглавие 3" xfId="211"/>
    <cellStyle name="Заглавие 3 2" xfId="151"/>
    <cellStyle name="Заглавие 4" xfId="212"/>
    <cellStyle name="Заглавие 4 2" xfId="152"/>
    <cellStyle name="Заглавие 5" xfId="153"/>
    <cellStyle name="Заглавие_2102" xfId="213"/>
    <cellStyle name="Запетая 2" xfId="154"/>
    <cellStyle name="Запетая 2 2" xfId="155"/>
    <cellStyle name="Запетая 3" xfId="156"/>
    <cellStyle name="Изход" xfId="214"/>
    <cellStyle name="Изход 2" xfId="157"/>
    <cellStyle name="Изход_KS_CHEPELARE-ф" xfId="215"/>
    <cellStyle name="Изчисление" xfId="216"/>
    <cellStyle name="Изчисление 2" xfId="158"/>
    <cellStyle name="Изчисление_KS_CHEPELARE-ф" xfId="217"/>
    <cellStyle name="Контролна клетка" xfId="218"/>
    <cellStyle name="Контролна клетка 2" xfId="159"/>
    <cellStyle name="Контролна клетка_KS_CHEPELARE-ф" xfId="219"/>
    <cellStyle name="Лош" xfId="220"/>
    <cellStyle name="Лош 2" xfId="160"/>
    <cellStyle name="Неутрален" xfId="221"/>
    <cellStyle name="Неутрален 2" xfId="161"/>
    <cellStyle name="Нормален" xfId="0" builtinId="0"/>
    <cellStyle name="Нормален 2" xfId="162"/>
    <cellStyle name="Нормален 3" xfId="163"/>
    <cellStyle name="Нормален 3 2" xfId="164"/>
    <cellStyle name="Нормален 3_Vedmosti i KSS Varbina_Borovina_1" xfId="165"/>
    <cellStyle name="Обяснителен текст" xfId="222"/>
    <cellStyle name="Обяснителен текст 2" xfId="166"/>
    <cellStyle name="Предупредителен текст" xfId="223"/>
    <cellStyle name="Предупредителен текст 2" xfId="167"/>
    <cellStyle name="Процент" xfId="127" builtinId="5"/>
    <cellStyle name="Процент 2" xfId="168"/>
    <cellStyle name="Свързана клетка" xfId="224"/>
    <cellStyle name="Свързана клетка 2" xfId="169"/>
    <cellStyle name="Свързана клетка_KS_CHEPELARE-ф" xfId="225"/>
    <cellStyle name="Стил 1" xfId="170"/>
    <cellStyle name="Сума" xfId="226"/>
    <cellStyle name="Сума 2" xfId="171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A_obekti/II-14/KS_II-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ST/MILA/KS_II-81_petrohan_MI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M\Desktop\vedomos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_C ЗР "/>
      <sheetName val="КС_D ПР "/>
      <sheetName val="КС_E ОТВ_"/>
      <sheetName val="КС_H МАРК"/>
      <sheetName val="IZKOP_HUMUS"/>
      <sheetName val="BANKETI"/>
      <sheetName val="ASF_TRASE"/>
      <sheetName val="6_REK_FR_"/>
      <sheetName val="PREDVREM"/>
      <sheetName val="tabliza"/>
      <sheetName val="frez"/>
      <sheetName val="Rekonst_u6irenie"/>
      <sheetName val="4a_ASF_PLOSTADK_rek"/>
      <sheetName val="4b_ylici"/>
      <sheetName val="ASF_USHIRENIA"/>
      <sheetName val="REK_B_RAZ_"/>
      <sheetName val="8_OKOPI "/>
      <sheetName val="Облиц_окопи _2_"/>
      <sheetName val="9_VODOSTOK"/>
      <sheetName val="OBSHTO"/>
      <sheetName val="10а_ZNACI"/>
      <sheetName val="ZNACI  _2_"/>
      <sheetName val="xor_MAR_1"/>
      <sheetName val="ZNACI  _1_"/>
      <sheetName val="Kr_xor_mar_2"/>
      <sheetName val="11_BORDURI _2_"/>
      <sheetName val="12_ЕПО "/>
      <sheetName val="FREZ_VID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_C ЗР "/>
      <sheetName val="КС_D ПР "/>
      <sheetName val="КС_E ОТВ_"/>
      <sheetName val="КС_H МАРК"/>
      <sheetName val="IZKOP_HUMUS"/>
      <sheetName val="BANKETI"/>
      <sheetName val="ASF_TRASE"/>
      <sheetName val="3a_REKONST"/>
      <sheetName val="3a_REKONST _2_"/>
      <sheetName val="REKONST_3"/>
      <sheetName val="3b_Развал_"/>
      <sheetName val="4a_ASF_PLOSTADK_rek"/>
      <sheetName val="4b_ylici"/>
      <sheetName val="ASF_USHIRENIA"/>
      <sheetName val="REK_B_RAZ_"/>
      <sheetName val="6_REK_FR_"/>
      <sheetName val="PREDVREM"/>
      <sheetName val="8_OKOPI "/>
      <sheetName val="Облиц_окопи"/>
      <sheetName val="9_VODOSTOK"/>
      <sheetName val="11_BORDURI"/>
      <sheetName val="12_ЕПО"/>
      <sheetName val="13_IT_UL_ "/>
      <sheetName val="14_TROTOAR "/>
      <sheetName val="15_ДШ"/>
      <sheetName val="Дренажи"/>
      <sheetName val="17_vodostok"/>
      <sheetName val="135_012"/>
      <sheetName val="139_140"/>
      <sheetName val="140_155"/>
      <sheetName val="в_ивици"/>
      <sheetName val="frez"/>
      <sheetName val="asf"/>
      <sheetName val="10_CHOR_MAR "/>
      <sheetName val="10а_ZNACI"/>
      <sheetName val="CHOR_MAR"/>
      <sheetName val="ZNACI "/>
      <sheetName val="CHOR_MAR _2_"/>
      <sheetName val="ZNACI 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opi"/>
      <sheetName val="bordiuri"/>
      <sheetName val="gabioni"/>
      <sheetName val="trotoari"/>
      <sheetName val="ograda"/>
      <sheetName val="знаци"/>
      <sheetName val="маркиро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A2:J57"/>
  <sheetViews>
    <sheetView tabSelected="1" view="pageBreakPreview" topLeftCell="A10" zoomScale="85" zoomScaleSheetLayoutView="85" workbookViewId="0">
      <selection activeCell="C57" sqref="C57"/>
    </sheetView>
  </sheetViews>
  <sheetFormatPr defaultRowHeight="12.75"/>
  <cols>
    <col min="1" max="1" width="11.42578125" style="18" customWidth="1"/>
    <col min="2" max="2" width="53.85546875" style="5" customWidth="1"/>
    <col min="3" max="3" width="6.7109375" style="18" customWidth="1"/>
    <col min="4" max="4" width="13.85546875" style="19" bestFit="1" customWidth="1"/>
    <col min="5" max="5" width="13.5703125" style="19" customWidth="1"/>
    <col min="6" max="6" width="15.28515625" style="25" bestFit="1" customWidth="1"/>
    <col min="7" max="7" width="9.140625" style="1"/>
    <col min="8" max="8" width="12.85546875" style="1" bestFit="1" customWidth="1"/>
    <col min="9" max="9" width="11.85546875" style="1" bestFit="1" customWidth="1"/>
    <col min="10" max="16384" width="9.140625" style="1"/>
  </cols>
  <sheetData>
    <row r="2" spans="1:10" ht="18">
      <c r="A2" s="1"/>
      <c r="B2" s="47"/>
      <c r="C2" s="47"/>
      <c r="D2" s="47"/>
      <c r="E2" s="47"/>
      <c r="F2" s="84" t="s">
        <v>42</v>
      </c>
    </row>
    <row r="3" spans="1:10" ht="18">
      <c r="A3" s="1"/>
      <c r="B3" s="47"/>
      <c r="C3" s="47"/>
      <c r="D3" s="47"/>
      <c r="E3" s="47"/>
      <c r="F3" s="84"/>
    </row>
    <row r="4" spans="1:10" ht="42" customHeight="1">
      <c r="A4" s="101" t="s">
        <v>41</v>
      </c>
      <c r="B4" s="101"/>
      <c r="C4" s="101"/>
      <c r="D4" s="101"/>
      <c r="E4" s="101"/>
      <c r="F4" s="101"/>
    </row>
    <row r="5" spans="1:10" ht="13.5" thickBot="1">
      <c r="A5" s="8"/>
      <c r="B5" s="7"/>
      <c r="C5" s="35"/>
      <c r="D5" s="36"/>
      <c r="E5" s="37"/>
      <c r="F5" s="65"/>
    </row>
    <row r="6" spans="1:10" s="49" customFormat="1" ht="26.25" thickBot="1">
      <c r="A6" s="51" t="s">
        <v>25</v>
      </c>
      <c r="B6" s="52" t="s">
        <v>24</v>
      </c>
      <c r="C6" s="53" t="s">
        <v>14</v>
      </c>
      <c r="D6" s="53" t="s">
        <v>22</v>
      </c>
      <c r="E6" s="53" t="s">
        <v>23</v>
      </c>
      <c r="F6" s="54" t="s">
        <v>20</v>
      </c>
    </row>
    <row r="7" spans="1:10" s="96" customFormat="1">
      <c r="A7" s="92"/>
      <c r="B7" s="93" t="s">
        <v>2</v>
      </c>
      <c r="C7" s="94"/>
      <c r="D7" s="94"/>
      <c r="E7" s="94"/>
      <c r="F7" s="95"/>
      <c r="H7" s="97"/>
      <c r="I7" s="97"/>
      <c r="J7" s="97"/>
    </row>
    <row r="8" spans="1:10" ht="51">
      <c r="A8" s="38">
        <v>1</v>
      </c>
      <c r="B8" s="14" t="s">
        <v>38</v>
      </c>
      <c r="C8" s="15" t="s">
        <v>0</v>
      </c>
      <c r="D8" s="48">
        <f>(500+500)*0.2</f>
        <v>200</v>
      </c>
      <c r="E8" s="11"/>
      <c r="F8" s="39"/>
      <c r="G8" s="83"/>
      <c r="H8" s="83"/>
    </row>
    <row r="9" spans="1:10" ht="38.25">
      <c r="A9" s="38">
        <f>+A8+1</f>
        <v>2</v>
      </c>
      <c r="B9" s="14" t="s">
        <v>37</v>
      </c>
      <c r="C9" s="15" t="s">
        <v>36</v>
      </c>
      <c r="D9" s="48">
        <v>500</v>
      </c>
      <c r="E9" s="11"/>
      <c r="F9" s="39"/>
      <c r="H9" s="83"/>
    </row>
    <row r="10" spans="1:10" ht="63.75">
      <c r="A10" s="38">
        <f>+A9+1</f>
        <v>3</v>
      </c>
      <c r="B10" s="14" t="s">
        <v>7</v>
      </c>
      <c r="C10" s="15" t="s">
        <v>0</v>
      </c>
      <c r="D10" s="48">
        <f>(3400-230)*0.04</f>
        <v>126.8</v>
      </c>
      <c r="E10" s="11"/>
      <c r="F10" s="39"/>
    </row>
    <row r="11" spans="1:10">
      <c r="A11" s="38"/>
      <c r="B11" s="4"/>
      <c r="C11" s="66"/>
      <c r="D11" s="6"/>
      <c r="E11" s="90" t="s">
        <v>15</v>
      </c>
      <c r="F11" s="62">
        <f>SUM(F8:F10)</f>
        <v>0</v>
      </c>
    </row>
    <row r="12" spans="1:10" s="96" customFormat="1">
      <c r="A12" s="92"/>
      <c r="B12" s="98" t="s">
        <v>8</v>
      </c>
      <c r="C12" s="94"/>
      <c r="D12" s="94"/>
      <c r="E12" s="99"/>
      <c r="F12" s="95"/>
    </row>
    <row r="13" spans="1:10" ht="38.25">
      <c r="A13" s="38">
        <v>1</v>
      </c>
      <c r="B13" s="9" t="s">
        <v>32</v>
      </c>
      <c r="C13" s="15" t="s">
        <v>0</v>
      </c>
      <c r="D13" s="48">
        <f>210*1.2*0.2+8*1.8*0.45+0.12</f>
        <v>57.000000000000007</v>
      </c>
      <c r="E13" s="88"/>
      <c r="F13" s="39"/>
    </row>
    <row r="14" spans="1:10" ht="38.25">
      <c r="A14" s="38">
        <f>+A13+1</f>
        <v>2</v>
      </c>
      <c r="B14" s="9" t="s">
        <v>31</v>
      </c>
      <c r="C14" s="15" t="s">
        <v>0</v>
      </c>
      <c r="D14" s="48">
        <f>(500+250)*0.8*0.25</f>
        <v>150</v>
      </c>
      <c r="E14" s="88"/>
      <c r="F14" s="39"/>
    </row>
    <row r="15" spans="1:10" ht="25.5">
      <c r="A15" s="38">
        <f>+A14+1</f>
        <v>3</v>
      </c>
      <c r="B15" s="9" t="s">
        <v>40</v>
      </c>
      <c r="C15" s="15" t="s">
        <v>36</v>
      </c>
      <c r="D15" s="48">
        <f>2+10+10</f>
        <v>22</v>
      </c>
      <c r="E15" s="88"/>
      <c r="F15" s="39"/>
    </row>
    <row r="16" spans="1:10" ht="16.5" customHeight="1">
      <c r="A16" s="38"/>
      <c r="B16" s="4"/>
      <c r="C16" s="66"/>
      <c r="D16" s="89"/>
      <c r="E16" s="90" t="s">
        <v>19</v>
      </c>
      <c r="F16" s="62">
        <f>SUM(F13:F15)</f>
        <v>0</v>
      </c>
    </row>
    <row r="17" spans="1:9">
      <c r="A17" s="38"/>
      <c r="B17" s="10" t="s">
        <v>3</v>
      </c>
      <c r="C17" s="66"/>
      <c r="D17" s="89"/>
      <c r="E17" s="89"/>
      <c r="F17" s="91"/>
    </row>
    <row r="18" spans="1:9" ht="38.25">
      <c r="A18" s="38">
        <v>1</v>
      </c>
      <c r="B18" s="9" t="s">
        <v>33</v>
      </c>
      <c r="C18" s="66" t="s">
        <v>34</v>
      </c>
      <c r="D18" s="48">
        <f>230*0.08</f>
        <v>18.400000000000002</v>
      </c>
      <c r="E18" s="11"/>
      <c r="F18" s="39"/>
      <c r="H18" s="100"/>
      <c r="I18" s="83"/>
    </row>
    <row r="19" spans="1:9" ht="51">
      <c r="A19" s="38">
        <f>+A18+1</f>
        <v>2</v>
      </c>
      <c r="B19" s="9" t="s">
        <v>35</v>
      </c>
      <c r="C19" s="66" t="s">
        <v>34</v>
      </c>
      <c r="D19" s="48">
        <f>(3400-230)*0.045</f>
        <v>142.65</v>
      </c>
      <c r="E19" s="11"/>
      <c r="F19" s="39"/>
      <c r="H19" s="100"/>
    </row>
    <row r="20" spans="1:9" ht="38.25">
      <c r="A20" s="38">
        <f t="shared" ref="A20:A21" si="0">+A19+1</f>
        <v>3</v>
      </c>
      <c r="B20" s="9" t="s">
        <v>39</v>
      </c>
      <c r="C20" s="66" t="s">
        <v>1</v>
      </c>
      <c r="D20" s="48">
        <f>3400</f>
        <v>3400</v>
      </c>
      <c r="E20" s="11"/>
      <c r="F20" s="39"/>
      <c r="H20" s="83"/>
    </row>
    <row r="21" spans="1:9" ht="25.5">
      <c r="A21" s="38">
        <f t="shared" si="0"/>
        <v>4</v>
      </c>
      <c r="B21" s="9" t="s">
        <v>30</v>
      </c>
      <c r="C21" s="66" t="s">
        <v>1</v>
      </c>
      <c r="D21" s="48">
        <f>3400</f>
        <v>3400</v>
      </c>
      <c r="E21" s="11"/>
      <c r="F21" s="39"/>
    </row>
    <row r="22" spans="1:9" ht="16.5" customHeight="1">
      <c r="A22" s="38"/>
      <c r="B22" s="4"/>
      <c r="C22" s="66"/>
      <c r="D22" s="6"/>
      <c r="E22" s="55" t="s">
        <v>16</v>
      </c>
      <c r="F22" s="62">
        <f>SUM(F18:F21)</f>
        <v>0</v>
      </c>
    </row>
    <row r="23" spans="1:9" s="50" customFormat="1" ht="16.5" customHeight="1">
      <c r="A23" s="68"/>
      <c r="B23" s="69" t="s">
        <v>21</v>
      </c>
      <c r="C23" s="69"/>
      <c r="D23" s="69"/>
      <c r="E23" s="69"/>
      <c r="F23" s="70">
        <f>ROUND(F11+F16++F22,2)</f>
        <v>0</v>
      </c>
      <c r="G23" s="82"/>
      <c r="H23" s="82"/>
      <c r="I23" s="82"/>
    </row>
    <row r="24" spans="1:9" s="50" customFormat="1" ht="16.5" customHeight="1">
      <c r="A24" s="68"/>
      <c r="B24" s="69" t="s">
        <v>5</v>
      </c>
      <c r="C24" s="69"/>
      <c r="D24" s="69"/>
      <c r="E24" s="69"/>
      <c r="F24" s="70">
        <f>ROUND(F23*20%,2)</f>
        <v>0</v>
      </c>
    </row>
    <row r="25" spans="1:9" s="50" customFormat="1" ht="16.5" customHeight="1" thickBot="1">
      <c r="A25" s="71"/>
      <c r="B25" s="72" t="s">
        <v>6</v>
      </c>
      <c r="C25" s="72"/>
      <c r="D25" s="72"/>
      <c r="E25" s="72"/>
      <c r="F25" s="73">
        <f>F23+F24</f>
        <v>0</v>
      </c>
      <c r="G25" s="82"/>
      <c r="H25" s="82"/>
      <c r="I25" s="82"/>
    </row>
    <row r="26" spans="1:9" s="50" customFormat="1" hidden="1">
      <c r="A26" s="79"/>
      <c r="B26" s="80"/>
      <c r="C26" s="80"/>
      <c r="D26" s="80"/>
      <c r="E26" s="80"/>
      <c r="F26" s="81"/>
    </row>
    <row r="27" spans="1:9" ht="15" hidden="1">
      <c r="A27" s="23"/>
      <c r="B27" s="3"/>
      <c r="C27" s="3"/>
      <c r="D27" s="3"/>
      <c r="E27" s="3"/>
      <c r="F27" s="26"/>
    </row>
    <row r="28" spans="1:9" ht="18" hidden="1">
      <c r="A28" s="64" t="s">
        <v>27</v>
      </c>
      <c r="B28" s="47"/>
      <c r="C28" s="47"/>
      <c r="D28" s="47"/>
      <c r="E28" s="47"/>
      <c r="F28" s="47"/>
    </row>
    <row r="29" spans="1:9" ht="13.5" hidden="1" thickBot="1">
      <c r="A29" s="8"/>
      <c r="B29" s="7"/>
      <c r="C29" s="35"/>
      <c r="D29" s="36"/>
      <c r="E29" s="37"/>
      <c r="F29" s="65"/>
    </row>
    <row r="30" spans="1:9" s="49" customFormat="1" ht="26.25" hidden="1" thickBot="1">
      <c r="A30" s="51" t="s">
        <v>25</v>
      </c>
      <c r="B30" s="52" t="s">
        <v>24</v>
      </c>
      <c r="C30" s="53" t="s">
        <v>14</v>
      </c>
      <c r="D30" s="53" t="s">
        <v>22</v>
      </c>
      <c r="E30" s="53" t="s">
        <v>23</v>
      </c>
      <c r="F30" s="54" t="s">
        <v>20</v>
      </c>
    </row>
    <row r="31" spans="1:9" s="50" customFormat="1" ht="51" hidden="1">
      <c r="A31" s="57"/>
      <c r="B31" s="58" t="s">
        <v>26</v>
      </c>
      <c r="C31" s="59"/>
      <c r="D31" s="60"/>
      <c r="E31" s="60"/>
      <c r="F31" s="61"/>
    </row>
    <row r="32" spans="1:9" ht="21.75" hidden="1" customHeight="1">
      <c r="A32" s="38"/>
      <c r="B32" s="10" t="s">
        <v>3</v>
      </c>
      <c r="C32" s="66"/>
      <c r="D32" s="6"/>
      <c r="E32" s="6"/>
      <c r="F32" s="41"/>
    </row>
    <row r="33" spans="1:6" ht="51" hidden="1">
      <c r="A33" s="38">
        <v>1</v>
      </c>
      <c r="B33" s="9" t="s">
        <v>9</v>
      </c>
      <c r="C33" s="66" t="s">
        <v>1</v>
      </c>
      <c r="D33" s="48">
        <v>11748.865476190476</v>
      </c>
      <c r="E33" s="11">
        <v>15.8</v>
      </c>
      <c r="F33" s="39">
        <f t="shared" ref="F33:F34" si="1">D33*E33</f>
        <v>185632.07452380954</v>
      </c>
    </row>
    <row r="34" spans="1:6" ht="25.5" hidden="1">
      <c r="A34" s="38">
        <f>A33+1</f>
        <v>2</v>
      </c>
      <c r="B34" s="9" t="s">
        <v>10</v>
      </c>
      <c r="C34" s="66" t="s">
        <v>1</v>
      </c>
      <c r="D34" s="48">
        <v>11748.865476190476</v>
      </c>
      <c r="E34" s="12">
        <v>0.82</v>
      </c>
      <c r="F34" s="39">
        <f t="shared" si="1"/>
        <v>9634.0696904761899</v>
      </c>
    </row>
    <row r="35" spans="1:6" ht="38.25" hidden="1">
      <c r="A35" s="38">
        <f t="shared" ref="A35" si="2">+A34+1</f>
        <v>3</v>
      </c>
      <c r="B35" s="9" t="s">
        <v>28</v>
      </c>
      <c r="C35" s="15" t="s">
        <v>0</v>
      </c>
      <c r="D35" s="48">
        <v>939.90960000000007</v>
      </c>
      <c r="E35" s="12">
        <v>27.81</v>
      </c>
      <c r="F35" s="39">
        <f t="shared" ref="F35" si="3">D35*E35</f>
        <v>26138.885976000001</v>
      </c>
    </row>
    <row r="36" spans="1:6" hidden="1">
      <c r="A36" s="38"/>
      <c r="B36" s="4"/>
      <c r="C36" s="66"/>
      <c r="D36" s="6"/>
      <c r="E36" s="55" t="s">
        <v>16</v>
      </c>
      <c r="F36" s="62">
        <f>SUM(F33:F35)</f>
        <v>221405.03019028573</v>
      </c>
    </row>
    <row r="37" spans="1:6" ht="19.5" hidden="1" customHeight="1">
      <c r="A37" s="38"/>
      <c r="B37" s="13" t="s">
        <v>8</v>
      </c>
      <c r="C37" s="66"/>
      <c r="D37" s="6"/>
      <c r="E37" s="6"/>
      <c r="F37" s="41"/>
    </row>
    <row r="38" spans="1:6" ht="38.25" hidden="1">
      <c r="A38" s="38">
        <v>19</v>
      </c>
      <c r="B38" s="9" t="s">
        <v>12</v>
      </c>
      <c r="C38" s="15" t="s">
        <v>1</v>
      </c>
      <c r="D38" s="48">
        <v>868.00595238095229</v>
      </c>
      <c r="E38" s="67">
        <v>6.8</v>
      </c>
      <c r="F38" s="39">
        <f t="shared" ref="F38:F40" si="4">D38*E38</f>
        <v>5902.4404761904752</v>
      </c>
    </row>
    <row r="39" spans="1:6" ht="38.25" hidden="1">
      <c r="A39" s="38">
        <v>20</v>
      </c>
      <c r="B39" s="9" t="s">
        <v>4</v>
      </c>
      <c r="C39" s="15" t="s">
        <v>1</v>
      </c>
      <c r="D39" s="48">
        <v>84.095238095238102</v>
      </c>
      <c r="E39" s="16">
        <v>133.55000000000001</v>
      </c>
      <c r="F39" s="39">
        <f t="shared" si="4"/>
        <v>11230.919047619049</v>
      </c>
    </row>
    <row r="40" spans="1:6" ht="38.25" hidden="1">
      <c r="A40" s="38">
        <v>21</v>
      </c>
      <c r="B40" s="9" t="s">
        <v>11</v>
      </c>
      <c r="C40" s="15" t="s">
        <v>1</v>
      </c>
      <c r="D40" s="48">
        <v>5.2</v>
      </c>
      <c r="E40" s="17">
        <v>151.37</v>
      </c>
      <c r="F40" s="39">
        <f t="shared" si="4"/>
        <v>787.12400000000002</v>
      </c>
    </row>
    <row r="41" spans="1:6" hidden="1">
      <c r="A41" s="38"/>
      <c r="B41" s="4"/>
      <c r="C41" s="66"/>
      <c r="D41" s="6"/>
      <c r="E41" s="55" t="s">
        <v>19</v>
      </c>
      <c r="F41" s="62">
        <f>SUM(F38:F40)</f>
        <v>17920.483523809522</v>
      </c>
    </row>
    <row r="42" spans="1:6" ht="18" hidden="1" customHeight="1">
      <c r="A42" s="34"/>
      <c r="B42" s="30" t="s">
        <v>17</v>
      </c>
      <c r="C42" s="2"/>
      <c r="D42" s="31"/>
      <c r="E42" s="31"/>
      <c r="F42" s="63"/>
    </row>
    <row r="43" spans="1:6" ht="38.25" hidden="1">
      <c r="A43" s="34">
        <v>47</v>
      </c>
      <c r="B43" s="29" t="s">
        <v>13</v>
      </c>
      <c r="C43" s="32" t="s">
        <v>1</v>
      </c>
      <c r="D43" s="48">
        <v>508</v>
      </c>
      <c r="E43" s="33">
        <v>37.25</v>
      </c>
      <c r="F43" s="40">
        <f>D43*E43</f>
        <v>18923</v>
      </c>
    </row>
    <row r="44" spans="1:6" hidden="1">
      <c r="A44" s="34"/>
      <c r="B44" s="29"/>
      <c r="C44" s="32"/>
      <c r="D44" s="33"/>
      <c r="E44" s="56" t="s">
        <v>18</v>
      </c>
      <c r="F44" s="62">
        <f>SUM(F43)</f>
        <v>18923</v>
      </c>
    </row>
    <row r="45" spans="1:6" s="50" customFormat="1" hidden="1">
      <c r="A45" s="68"/>
      <c r="B45" s="69" t="s">
        <v>21</v>
      </c>
      <c r="C45" s="69"/>
      <c r="D45" s="69"/>
      <c r="E45" s="69"/>
      <c r="F45" s="70">
        <f>ROUND(F36+F41+F44,2)</f>
        <v>258248.51</v>
      </c>
    </row>
    <row r="46" spans="1:6" s="50" customFormat="1" hidden="1">
      <c r="A46" s="68"/>
      <c r="B46" s="69" t="s">
        <v>5</v>
      </c>
      <c r="C46" s="69"/>
      <c r="D46" s="69"/>
      <c r="E46" s="69"/>
      <c r="F46" s="70">
        <f>ROUND(F45*20%,2)</f>
        <v>51649.7</v>
      </c>
    </row>
    <row r="47" spans="1:6" s="50" customFormat="1" ht="13.5" hidden="1" thickBot="1">
      <c r="A47" s="71"/>
      <c r="B47" s="72" t="s">
        <v>6</v>
      </c>
      <c r="C47" s="72"/>
      <c r="D47" s="72"/>
      <c r="E47" s="72"/>
      <c r="F47" s="73">
        <f>F45+F46</f>
        <v>309898.21000000002</v>
      </c>
    </row>
    <row r="48" spans="1:6" ht="13.5" hidden="1" thickBot="1"/>
    <row r="49" spans="1:6" s="50" customFormat="1" ht="69" hidden="1" customHeight="1" thickBot="1">
      <c r="A49" s="74"/>
      <c r="B49" s="75" t="s">
        <v>29</v>
      </c>
      <c r="C49" s="76"/>
      <c r="D49" s="77"/>
      <c r="E49" s="77"/>
      <c r="F49" s="78" t="e">
        <f>+#REF!+F47</f>
        <v>#REF!</v>
      </c>
    </row>
    <row r="50" spans="1:6" ht="14.25" hidden="1">
      <c r="A50" s="46"/>
      <c r="B50" s="46"/>
      <c r="C50" s="20"/>
      <c r="D50" s="21"/>
      <c r="E50" s="21"/>
      <c r="F50" s="27"/>
    </row>
    <row r="51" spans="1:6" ht="15" hidden="1" customHeight="1">
      <c r="A51" s="45"/>
      <c r="B51" s="45"/>
      <c r="C51" s="22"/>
      <c r="D51" s="21"/>
      <c r="E51" s="21"/>
      <c r="F51" s="27"/>
    </row>
    <row r="52" spans="1:6" ht="14.25" customHeight="1">
      <c r="A52" s="44"/>
      <c r="B52" s="44"/>
      <c r="C52" s="28"/>
      <c r="D52" s="21"/>
      <c r="E52" s="21"/>
      <c r="F52" s="27"/>
    </row>
    <row r="53" spans="1:6" ht="14.25" customHeight="1">
      <c r="A53" s="44"/>
      <c r="B53" s="44"/>
      <c r="C53" s="28"/>
      <c r="D53" s="21"/>
      <c r="E53" s="21"/>
      <c r="F53" s="27"/>
    </row>
    <row r="54" spans="1:6" ht="15" customHeight="1">
      <c r="A54" s="24"/>
      <c r="B54" s="44"/>
      <c r="C54" s="44"/>
      <c r="D54" s="44"/>
      <c r="E54" s="21"/>
      <c r="F54" s="27"/>
    </row>
    <row r="55" spans="1:6" ht="14.25">
      <c r="A55" s="85"/>
      <c r="B55" s="42"/>
      <c r="C55" s="86"/>
      <c r="D55" s="42"/>
      <c r="E55" s="21"/>
      <c r="F55" s="27"/>
    </row>
    <row r="56" spans="1:6" ht="14.25">
      <c r="A56" s="85"/>
      <c r="B56" s="43"/>
      <c r="C56" s="85"/>
      <c r="E56" s="43"/>
      <c r="F56" s="43"/>
    </row>
    <row r="57" spans="1:6" ht="14.25">
      <c r="A57" s="85"/>
      <c r="C57" s="87"/>
    </row>
  </sheetData>
  <mergeCells count="1">
    <mergeCell ref="A4:F4"/>
  </mergeCells>
  <printOptions horizontalCentered="1"/>
  <pageMargins left="0.55118110236220474" right="0.23622047244094491" top="0.35433070866141736" bottom="0.35433070866141736" header="0.51181102362204722" footer="0.27559055118110237"/>
  <pageSetup paperSize="9" scale="84" fitToHeight="0" orientation="portrait" verticalDpi="429496729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KCC-1</vt:lpstr>
      <vt:lpstr>'KCC-1'!Област_печат</vt:lpstr>
      <vt:lpstr>'KCC-1'!Печат_заглавия</vt:lpstr>
    </vt:vector>
  </TitlesOfParts>
  <Company>AWT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ALBENA</dc:creator>
  <cp:lastModifiedBy>Потребител на Windows</cp:lastModifiedBy>
  <cp:lastPrinted>2018-05-16T13:29:03Z</cp:lastPrinted>
  <dcterms:created xsi:type="dcterms:W3CDTF">2003-09-04T12:06:53Z</dcterms:created>
  <dcterms:modified xsi:type="dcterms:W3CDTF">2018-05-31T19:13:58Z</dcterms:modified>
</cp:coreProperties>
</file>